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_filipek.HQ\Desktop\"/>
    </mc:Choice>
  </mc:AlternateContent>
  <bookViews>
    <workbookView xWindow="0" yWindow="0" windowWidth="21570" windowHeight="81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54" i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  <c r="A8" i="1"/>
  <c r="A7" i="1"/>
  <c r="A6" i="1"/>
</calcChain>
</file>

<file path=xl/sharedStrings.xml><?xml version="1.0" encoding="utf-8"?>
<sst xmlns="http://schemas.openxmlformats.org/spreadsheetml/2006/main" count="145" uniqueCount="109">
  <si>
    <t>Kod TERYT</t>
  </si>
  <si>
    <t>Gmina</t>
  </si>
  <si>
    <t>Powiat</t>
  </si>
  <si>
    <t>Liczba mieszkańców - razem</t>
  </si>
  <si>
    <t>Liczba mieszkańców - z obwodów</t>
  </si>
  <si>
    <t>Liczba mieszkańców - bez obwodów</t>
  </si>
  <si>
    <t>Liczba wyborców ogółem - razem</t>
  </si>
  <si>
    <t>Liczba wyborców ogółem - z obwodów</t>
  </si>
  <si>
    <t>Liczba wyborców ogółem - bez obwodów</t>
  </si>
  <si>
    <t>Liczba wyborców wpisanych z urzędu - razem</t>
  </si>
  <si>
    <t>Liczba wyborców wpisanych z urzędu - z obwodów</t>
  </si>
  <si>
    <t>Liczba wyborców wpisanych z urzędu - bez obwodów</t>
  </si>
  <si>
    <t>Liczba wyborców wpisanych na wniosek - razem</t>
  </si>
  <si>
    <t>Liczba wyborców wpisanych na wniosek - z obwodów</t>
  </si>
  <si>
    <t>Liczba wyborców wpisanych na wniosek - bez obwodów</t>
  </si>
  <si>
    <t>Informacja o liczbie wyborców wpisanych ogółem (art. 19) w części A - razem</t>
  </si>
  <si>
    <t>Informacja o liczbie wyborców wpisanych ogółem (art. 19) w części A - z obwodów</t>
  </si>
  <si>
    <t>Informacja o liczbie wyborców wpisanych ogółem (art. 19) w części A - bez obwodów</t>
  </si>
  <si>
    <t>Informacja o liczbie wyborców wpisanych § 1 (Z2A) - razem</t>
  </si>
  <si>
    <t>Informacja o liczbie wyborców wpisanych § 1 (Z2A) - z obwodów</t>
  </si>
  <si>
    <t>gm. Czarna</t>
  </si>
  <si>
    <t>bieszczadzki</t>
  </si>
  <si>
    <t>Krosno</t>
  </si>
  <si>
    <t>gm. Lutowiska</t>
  </si>
  <si>
    <t>gm. Ustrzyki Dolne</t>
  </si>
  <si>
    <t>gm. Brzozów</t>
  </si>
  <si>
    <t>brzozowski</t>
  </si>
  <si>
    <t>gm. Domaradz</t>
  </si>
  <si>
    <t>gm. Dydnia</t>
  </si>
  <si>
    <t>gm. Haczów</t>
  </si>
  <si>
    <t>gm. Jasienica Rosielna</t>
  </si>
  <si>
    <t>gm. Nozdrzec</t>
  </si>
  <si>
    <t>m. Jasło</t>
  </si>
  <si>
    <t>jasielski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</si>
  <si>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</si>
  <si>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</si>
  <si>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</si>
  <si>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</si>
  <si>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</si>
  <si>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</si>
  <si>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</si>
  <si>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</si>
  <si>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</si>
  <si>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gm. Chorkówka</t>
  </si>
  <si>
    <t>krośnieński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</si>
  <si>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</si>
  <si>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</si>
  <si>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</si>
  <si>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</si>
  <si>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</si>
  <si>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</si>
  <si>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</si>
  <si>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</si>
  <si>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</si>
  <si>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m. Sanok</t>
  </si>
  <si>
    <t>sanocki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</si>
  <si>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</si>
  <si>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</si>
  <si>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</si>
  <si>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</si>
  <si>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</si>
  <si>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</si>
  <si>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</si>
  <si>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gm. Baligród</t>
  </si>
  <si>
    <t>leski</t>
  </si>
  <si>
    <t>gm. Cisna</t>
  </si>
  <si>
    <t>gm. Lesko</t>
  </si>
  <si>
    <t>gm. Olszanica</t>
  </si>
  <si>
    <t>gm. Solina</t>
  </si>
  <si>
    <t>m. Krosno</t>
  </si>
  <si>
    <t>Krajowe Biuro Wyborcze - Delegatura w Krośnie - stan rejestru wyborców na 31 marca 2017 r.</t>
  </si>
  <si>
    <t>Powiat bieszczadzki</t>
  </si>
  <si>
    <t>Powiat brzozowski</t>
  </si>
  <si>
    <t>Powiat jasielski</t>
  </si>
  <si>
    <t>Powiat krośnieński</t>
  </si>
  <si>
    <t>Powiat sanocki</t>
  </si>
  <si>
    <t>Powiat leski</t>
  </si>
  <si>
    <t>Suma</t>
  </si>
  <si>
    <t>Informacja o liczbie wyborców wpisanych § 1 (Z2A) - bez obwodów</t>
  </si>
  <si>
    <t>Informacja o liczbie wyborców wpisanych § 2 (Z2B) - razem</t>
  </si>
  <si>
    <t>Informacja o liczbie wyborców wpisanych § 2 (Z2B) - z obwodów</t>
  </si>
  <si>
    <t>Informacja o liczbie wyborców wpisanych § 2 (Z2B) - bez obwodów</t>
  </si>
  <si>
    <t>Informacja o liczbie wyborców wpisanych § 3 (Z2C) - razem</t>
  </si>
  <si>
    <t>Informacja o liczbie wyborców wpisanych § 3 (Z2C) - z obwodów</t>
  </si>
  <si>
    <t>Informacja o liczbie wyborców wpisanych § 3 (Z2C) - bez obwodów</t>
  </si>
  <si>
    <t>Informacja o liczbie wyborców wpisanych w części B (ZUE) - razem</t>
  </si>
  <si>
    <t>Informacja o liczbie wyborców wpisanych w części B (ZUE) - z obwodów</t>
  </si>
  <si>
    <t>Informacja o liczbie wyborców wpisanych w części B (ZUE) - bez obwodów</t>
  </si>
  <si>
    <t>Informacja o liczbie wyborców skreślonych (§ 6 ust. 1) w części A ogółem - razem</t>
  </si>
  <si>
    <t>Informacja o liczbie wyborców skreślonych (§ 6 ust. 1) w części A ogółem - z obwodów</t>
  </si>
  <si>
    <t>Informacja o liczbie wyborców skreślonych (§ 6 ust. 1) w części A ogółem - bez obwodów</t>
  </si>
  <si>
    <t>Informacja o liczbie wyborców skreślonych w części A pkt 1 (R41) - razem</t>
  </si>
  <si>
    <t>Informacja o liczbie wyborców skreślonych w części A pkt 1 (R41) - z obwodów</t>
  </si>
  <si>
    <t>Informacja o liczbie wyborców skreślonych w części A pkt 1 (R41) - bez obwodów</t>
  </si>
  <si>
    <t>Informacja o liczbie wyborców skreślonych w części A pkt 2 (R42) - razem</t>
  </si>
  <si>
    <t>Informacja o liczbie wyborców skreślonych w części A pkt 2 (R42) - z obwodów</t>
  </si>
  <si>
    <t>Informacja o liczbie wyborców skreślonych w części A pkt 2 (R42) - bez obwodów</t>
  </si>
  <si>
    <t>Informacja o liczbie wyborców skreślonych w części A pkt 3 (R43) - razem</t>
  </si>
  <si>
    <t>Informacja o liczbie wyborców skreślonych w części A pkt 3 (R43) - z obwodów</t>
  </si>
  <si>
    <t>Informacja o liczbie wyborców skreślonych w części A pkt 3 (R43) - bez obwodów</t>
  </si>
  <si>
    <t>Informacja o liczbie wyborców skreślonych (§ 6 ust. 2) w części A (R41b) - razem</t>
  </si>
  <si>
    <t>Informacja o liczbie wyborców skreślonych (§ 6 ust. 2) w części A (R41b) - z obwodów</t>
  </si>
  <si>
    <t>Informacja o liczbie wyborców skreślonych (§ 6 ust. 2) w części A (R41b) - bez obwodów</t>
  </si>
  <si>
    <t>Informacja o liczbie wyborców skreślonych w części B ogółem (RUE) - razem</t>
  </si>
  <si>
    <t>Informacja o liczbie wyborców skreślonych w części B ogółem (RUE) - z obwodów</t>
  </si>
  <si>
    <t>Informacja o liczbie wyborców skreślonych w części B ogółem (RUE) - bez obwodów</t>
  </si>
  <si>
    <t>Liczba obwodów do 2000 mieszkańców</t>
  </si>
  <si>
    <t>Liczba obwodów od 2001 mieszkańców</t>
  </si>
  <si>
    <t>Misato na prawach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</si>
</sst>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56"/>
  <sheetViews>
    <sheetView tabSelected="1" workbookViewId="0">
      <selection activeCell="D56" sqref="D56:AX56"/>
    </sheetView>
  </sheetViews>
  <sheetFormatPr defaultRowHeight="15" x14ac:dyDescent="0.25"/>
  <cols>
    <col min="2" max="2" width="15.42578125" customWidth="1"/>
    <col min="3" max="3" width="14.42578125" customWidth="1"/>
    <col min="13" max="13" width="9.42578125" customWidth="1"/>
  </cols>
  <sheetData>
    <row r="2" spans="1:53" x14ac:dyDescent="0.25">
      <c r="C2" s="1" t="s">
        <v>70</v>
      </c>
      <c r="D2" s="1"/>
      <c r="E2" s="1"/>
      <c r="F2" s="1"/>
      <c r="G2" s="1"/>
      <c r="H2" s="1"/>
    </row>
    <row r="4" spans="1:53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78</v>
      </c>
      <c r="V4" t="s">
        <v>79</v>
      </c>
      <c r="W4" t="s">
        <v>80</v>
      </c>
      <c r="X4" t="s">
        <v>81</v>
      </c>
      <c r="Y4" t="s">
        <v>82</v>
      </c>
      <c r="Z4" t="s">
        <v>83</v>
      </c>
      <c r="AA4" t="s">
        <v>84</v>
      </c>
      <c r="AB4" t="s">
        <v>85</v>
      </c>
      <c r="AC4" t="s">
        <v>86</v>
      </c>
      <c r="AD4" t="s">
        <v>87</v>
      </c>
      <c r="AE4" t="s">
        <v>88</v>
      </c>
      <c r="AF4" t="s">
        <v>89</v>
      </c>
      <c r="AG4" t="s">
        <v>90</v>
      </c>
      <c r="AH4" t="s">
        <v>91</v>
      </c>
      <c r="AI4" t="s">
        <v>92</v>
      </c>
      <c r="AJ4" t="s">
        <v>93</v>
      </c>
      <c r="AK4" t="s">
        <v>94</v>
      </c>
      <c r="AL4" t="s">
        <v>95</v>
      </c>
      <c r="AM4" t="s">
        <v>96</v>
      </c>
      <c r="AN4" t="s">
        <v>97</v>
      </c>
      <c r="AO4" t="s">
        <v>98</v>
      </c>
      <c r="AP4" t="s">
        <v>99</v>
      </c>
      <c r="AQ4" t="s">
        <v>100</v>
      </c>
      <c r="AR4" t="s">
        <v>101</v>
      </c>
      <c r="AS4" t="s">
        <v>102</v>
      </c>
      <c r="AT4" t="s">
        <v>103</v>
      </c>
      <c r="AU4" t="s">
        <v>104</v>
      </c>
      <c r="AV4" t="s">
        <v>105</v>
      </c>
      <c r="AW4" t="s">
        <v>106</v>
      </c>
      <c r="AX4" t="s">
        <v>107</v>
      </c>
    </row>
    <row r="5" spans="1:53" s="1" customFormat="1" x14ac:dyDescent="0.25">
      <c r="A5" s="1" t="s">
        <v>71</v>
      </c>
      <c r="D5" s="2">
        <f t="shared" ref="D5:AX5" si="0">SUM(D6:D8)</f>
        <v>22173</v>
      </c>
      <c r="E5" s="2">
        <f t="shared" si="0"/>
        <v>22173</v>
      </c>
      <c r="F5" s="2">
        <f t="shared" si="0"/>
        <v>0</v>
      </c>
      <c r="G5" s="2">
        <f t="shared" si="0"/>
        <v>18086</v>
      </c>
      <c r="H5" s="2">
        <f t="shared" si="0"/>
        <v>18086</v>
      </c>
      <c r="I5" s="2">
        <f t="shared" si="0"/>
        <v>0</v>
      </c>
      <c r="J5" s="2">
        <f t="shared" si="0"/>
        <v>17893</v>
      </c>
      <c r="K5" s="2">
        <f t="shared" si="0"/>
        <v>17893</v>
      </c>
      <c r="L5" s="2">
        <f t="shared" si="0"/>
        <v>0</v>
      </c>
      <c r="M5" s="2">
        <f t="shared" si="0"/>
        <v>193</v>
      </c>
      <c r="N5" s="2">
        <f t="shared" si="0"/>
        <v>193</v>
      </c>
      <c r="O5" s="2">
        <f t="shared" si="0"/>
        <v>0</v>
      </c>
      <c r="P5" s="2">
        <f t="shared" si="0"/>
        <v>193</v>
      </c>
      <c r="Q5" s="2">
        <f t="shared" si="0"/>
        <v>193</v>
      </c>
      <c r="R5" s="2">
        <f t="shared" si="0"/>
        <v>0</v>
      </c>
      <c r="S5" s="2">
        <f t="shared" si="0"/>
        <v>137</v>
      </c>
      <c r="T5" s="2">
        <f t="shared" si="0"/>
        <v>137</v>
      </c>
      <c r="U5" s="2">
        <f t="shared" si="0"/>
        <v>0</v>
      </c>
      <c r="V5" s="2">
        <f t="shared" si="0"/>
        <v>10</v>
      </c>
      <c r="W5" s="2">
        <f t="shared" si="0"/>
        <v>10</v>
      </c>
      <c r="X5" s="2">
        <f t="shared" si="0"/>
        <v>0</v>
      </c>
      <c r="Y5" s="2">
        <f t="shared" si="0"/>
        <v>46</v>
      </c>
      <c r="Z5" s="2">
        <f t="shared" si="0"/>
        <v>46</v>
      </c>
      <c r="AA5" s="2">
        <f t="shared" si="0"/>
        <v>0</v>
      </c>
      <c r="AB5" s="2">
        <f t="shared" si="0"/>
        <v>0</v>
      </c>
      <c r="AC5" s="2">
        <f t="shared" si="0"/>
        <v>0</v>
      </c>
      <c r="AD5" s="2">
        <f t="shared" si="0"/>
        <v>0</v>
      </c>
      <c r="AE5" s="2">
        <f t="shared" si="0"/>
        <v>263</v>
      </c>
      <c r="AF5" s="2">
        <f t="shared" si="0"/>
        <v>263</v>
      </c>
      <c r="AG5" s="2">
        <f t="shared" si="0"/>
        <v>0</v>
      </c>
      <c r="AH5" s="2">
        <f t="shared" si="0"/>
        <v>79</v>
      </c>
      <c r="AI5" s="2">
        <f t="shared" si="0"/>
        <v>79</v>
      </c>
      <c r="AJ5" s="2">
        <f t="shared" si="0"/>
        <v>0</v>
      </c>
      <c r="AK5" s="2">
        <f t="shared" si="0"/>
        <v>138</v>
      </c>
      <c r="AL5" s="2">
        <f t="shared" si="0"/>
        <v>138</v>
      </c>
      <c r="AM5" s="2">
        <f t="shared" si="0"/>
        <v>0</v>
      </c>
      <c r="AN5" s="2">
        <f t="shared" si="0"/>
        <v>46</v>
      </c>
      <c r="AO5" s="2">
        <f t="shared" si="0"/>
        <v>46</v>
      </c>
      <c r="AP5" s="2">
        <f t="shared" si="0"/>
        <v>0</v>
      </c>
      <c r="AQ5" s="2">
        <f t="shared" si="0"/>
        <v>0</v>
      </c>
      <c r="AR5" s="2">
        <f t="shared" si="0"/>
        <v>0</v>
      </c>
      <c r="AS5" s="2">
        <f t="shared" si="0"/>
        <v>0</v>
      </c>
      <c r="AT5" s="2">
        <f t="shared" si="0"/>
        <v>0</v>
      </c>
      <c r="AU5" s="2">
        <f t="shared" si="0"/>
        <v>0</v>
      </c>
      <c r="AV5" s="2">
        <f t="shared" si="0"/>
        <v>0</v>
      </c>
      <c r="AW5" s="2">
        <f t="shared" si="0"/>
        <v>29</v>
      </c>
      <c r="AX5" s="2">
        <f t="shared" si="0"/>
        <v>0</v>
      </c>
    </row>
    <row r="6" spans="1:53" s="1" customFormat="1" x14ac:dyDescent="0.25">
      <c r="A6" t="str">
        <f>"180103"</f>
        <v>180103</v>
      </c>
      <c r="B6" t="s">
        <v>20</v>
      </c>
      <c r="C6" t="s">
        <v>21</v>
      </c>
      <c r="D6" s="3">
        <v>2435</v>
      </c>
      <c r="E6" s="3">
        <v>2435</v>
      </c>
      <c r="F6" s="3">
        <v>0</v>
      </c>
      <c r="G6" s="3">
        <v>1949</v>
      </c>
      <c r="H6" s="3">
        <v>1949</v>
      </c>
      <c r="I6" s="3">
        <v>0</v>
      </c>
      <c r="J6" s="3">
        <v>1922</v>
      </c>
      <c r="K6" s="3">
        <v>1922</v>
      </c>
      <c r="L6" s="3">
        <v>0</v>
      </c>
      <c r="M6" s="3">
        <v>27</v>
      </c>
      <c r="N6" s="3">
        <v>27</v>
      </c>
      <c r="O6" s="3">
        <v>0</v>
      </c>
      <c r="P6" s="3">
        <v>27</v>
      </c>
      <c r="Q6" s="3">
        <v>27</v>
      </c>
      <c r="R6" s="3">
        <v>0</v>
      </c>
      <c r="S6" s="3">
        <v>24</v>
      </c>
      <c r="T6" s="3">
        <v>24</v>
      </c>
      <c r="U6" s="3">
        <v>0</v>
      </c>
      <c r="V6" s="3">
        <v>0</v>
      </c>
      <c r="W6" s="3">
        <v>0</v>
      </c>
      <c r="X6" s="3">
        <v>0</v>
      </c>
      <c r="Y6" s="3">
        <v>3</v>
      </c>
      <c r="Z6" s="3">
        <v>3</v>
      </c>
      <c r="AA6" s="3">
        <v>0</v>
      </c>
      <c r="AB6" s="3">
        <v>0</v>
      </c>
      <c r="AC6" s="3">
        <v>0</v>
      </c>
      <c r="AD6" s="3">
        <v>0</v>
      </c>
      <c r="AE6" s="3">
        <v>29</v>
      </c>
      <c r="AF6" s="3">
        <v>29</v>
      </c>
      <c r="AG6" s="3">
        <v>0</v>
      </c>
      <c r="AH6" s="3">
        <v>3</v>
      </c>
      <c r="AI6" s="3">
        <v>3</v>
      </c>
      <c r="AJ6" s="3">
        <v>0</v>
      </c>
      <c r="AK6" s="3">
        <v>23</v>
      </c>
      <c r="AL6" s="3">
        <v>23</v>
      </c>
      <c r="AM6" s="3">
        <v>0</v>
      </c>
      <c r="AN6" s="3">
        <v>3</v>
      </c>
      <c r="AO6" s="3">
        <v>3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4</v>
      </c>
      <c r="AX6" s="3">
        <v>0</v>
      </c>
      <c r="AY6"/>
      <c r="AZ6"/>
      <c r="BA6"/>
    </row>
    <row r="7" spans="1:53" x14ac:dyDescent="0.25">
      <c r="A7" t="str">
        <f>"180105"</f>
        <v>180105</v>
      </c>
      <c r="B7" t="s">
        <v>23</v>
      </c>
      <c r="C7" t="s">
        <v>21</v>
      </c>
      <c r="D7" s="3">
        <v>2142</v>
      </c>
      <c r="E7" s="3">
        <v>2142</v>
      </c>
      <c r="F7" s="3">
        <v>0</v>
      </c>
      <c r="G7" s="3">
        <v>1810</v>
      </c>
      <c r="H7" s="3">
        <v>1810</v>
      </c>
      <c r="I7" s="3">
        <v>0</v>
      </c>
      <c r="J7" s="3">
        <v>1763</v>
      </c>
      <c r="K7" s="3">
        <v>1763</v>
      </c>
      <c r="L7" s="3">
        <v>0</v>
      </c>
      <c r="M7" s="3">
        <v>47</v>
      </c>
      <c r="N7" s="3">
        <v>47</v>
      </c>
      <c r="O7" s="3">
        <v>0</v>
      </c>
      <c r="P7" s="3">
        <v>47</v>
      </c>
      <c r="Q7" s="3">
        <v>47</v>
      </c>
      <c r="R7" s="3">
        <v>0</v>
      </c>
      <c r="S7" s="3">
        <v>33</v>
      </c>
      <c r="T7" s="3">
        <v>33</v>
      </c>
      <c r="U7" s="3">
        <v>0</v>
      </c>
      <c r="V7" s="3">
        <v>5</v>
      </c>
      <c r="W7" s="3">
        <v>5</v>
      </c>
      <c r="X7" s="3">
        <v>0</v>
      </c>
      <c r="Y7" s="3">
        <v>9</v>
      </c>
      <c r="Z7" s="3">
        <v>9</v>
      </c>
      <c r="AA7" s="3">
        <v>0</v>
      </c>
      <c r="AB7" s="3">
        <v>0</v>
      </c>
      <c r="AC7" s="3">
        <v>0</v>
      </c>
      <c r="AD7" s="3">
        <v>0</v>
      </c>
      <c r="AE7" s="3">
        <v>27</v>
      </c>
      <c r="AF7" s="3">
        <v>27</v>
      </c>
      <c r="AG7" s="3">
        <v>0</v>
      </c>
      <c r="AH7" s="3">
        <v>3</v>
      </c>
      <c r="AI7" s="3">
        <v>3</v>
      </c>
      <c r="AJ7" s="3">
        <v>0</v>
      </c>
      <c r="AK7" s="3">
        <v>15</v>
      </c>
      <c r="AL7" s="3">
        <v>15</v>
      </c>
      <c r="AM7" s="3">
        <v>0</v>
      </c>
      <c r="AN7" s="3">
        <v>9</v>
      </c>
      <c r="AO7" s="3">
        <v>9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4</v>
      </c>
      <c r="AX7" s="3">
        <v>0</v>
      </c>
    </row>
    <row r="8" spans="1:53" x14ac:dyDescent="0.25">
      <c r="A8" t="str">
        <f>"180108"</f>
        <v>180108</v>
      </c>
      <c r="B8" t="s">
        <v>24</v>
      </c>
      <c r="C8" t="s">
        <v>21</v>
      </c>
      <c r="D8" s="3">
        <v>17596</v>
      </c>
      <c r="E8" s="3">
        <v>17596</v>
      </c>
      <c r="F8" s="3">
        <v>0</v>
      </c>
      <c r="G8" s="3">
        <v>14327</v>
      </c>
      <c r="H8" s="3">
        <v>14327</v>
      </c>
      <c r="I8" s="3">
        <v>0</v>
      </c>
      <c r="J8" s="3">
        <v>14208</v>
      </c>
      <c r="K8" s="3">
        <v>14208</v>
      </c>
      <c r="L8" s="3">
        <v>0</v>
      </c>
      <c r="M8" s="3">
        <v>119</v>
      </c>
      <c r="N8" s="3">
        <v>119</v>
      </c>
      <c r="O8" s="3">
        <v>0</v>
      </c>
      <c r="P8" s="3">
        <v>119</v>
      </c>
      <c r="Q8" s="3">
        <v>119</v>
      </c>
      <c r="R8" s="3">
        <v>0</v>
      </c>
      <c r="S8" s="3">
        <v>80</v>
      </c>
      <c r="T8" s="3">
        <v>80</v>
      </c>
      <c r="U8" s="3">
        <v>0</v>
      </c>
      <c r="V8" s="3">
        <v>5</v>
      </c>
      <c r="W8" s="3">
        <v>5</v>
      </c>
      <c r="X8" s="3">
        <v>0</v>
      </c>
      <c r="Y8" s="3">
        <v>34</v>
      </c>
      <c r="Z8" s="3">
        <v>34</v>
      </c>
      <c r="AA8" s="3">
        <v>0</v>
      </c>
      <c r="AB8" s="3">
        <v>0</v>
      </c>
      <c r="AC8" s="3">
        <v>0</v>
      </c>
      <c r="AD8" s="3">
        <v>0</v>
      </c>
      <c r="AE8" s="3">
        <v>207</v>
      </c>
      <c r="AF8" s="3">
        <v>207</v>
      </c>
      <c r="AG8" s="3">
        <v>0</v>
      </c>
      <c r="AH8" s="3">
        <v>73</v>
      </c>
      <c r="AI8" s="3">
        <v>73</v>
      </c>
      <c r="AJ8" s="3">
        <v>0</v>
      </c>
      <c r="AK8" s="3">
        <v>100</v>
      </c>
      <c r="AL8" s="3">
        <v>100</v>
      </c>
      <c r="AM8" s="3">
        <v>0</v>
      </c>
      <c r="AN8" s="3">
        <v>34</v>
      </c>
      <c r="AO8" s="3">
        <v>34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21</v>
      </c>
      <c r="AX8" s="3">
        <v>0</v>
      </c>
    </row>
    <row r="9" spans="1:53" s="1" customFormat="1" x14ac:dyDescent="0.25">
      <c r="A9" s="1" t="s">
        <v>72</v>
      </c>
      <c r="D9" s="2">
        <f t="shared" ref="D9:AX9" si="1">SUM(D10:D15)</f>
        <v>66719</v>
      </c>
      <c r="E9" s="2">
        <f t="shared" si="1"/>
        <v>66719</v>
      </c>
      <c r="F9" s="2">
        <f t="shared" si="1"/>
        <v>0</v>
      </c>
      <c r="G9" s="2">
        <f t="shared" si="1"/>
        <v>53198</v>
      </c>
      <c r="H9" s="2">
        <f t="shared" si="1"/>
        <v>53198</v>
      </c>
      <c r="I9" s="2">
        <f t="shared" si="1"/>
        <v>0</v>
      </c>
      <c r="J9" s="2">
        <f t="shared" si="1"/>
        <v>52923</v>
      </c>
      <c r="K9" s="2">
        <f t="shared" si="1"/>
        <v>52923</v>
      </c>
      <c r="L9" s="2">
        <f t="shared" si="1"/>
        <v>0</v>
      </c>
      <c r="M9" s="2">
        <f t="shared" si="1"/>
        <v>275</v>
      </c>
      <c r="N9" s="2">
        <f t="shared" si="1"/>
        <v>275</v>
      </c>
      <c r="O9" s="2">
        <f t="shared" si="1"/>
        <v>0</v>
      </c>
      <c r="P9" s="2">
        <f t="shared" si="1"/>
        <v>275</v>
      </c>
      <c r="Q9" s="2">
        <f t="shared" si="1"/>
        <v>275</v>
      </c>
      <c r="R9" s="2">
        <f t="shared" si="1"/>
        <v>0</v>
      </c>
      <c r="S9" s="2">
        <f t="shared" si="1"/>
        <v>239</v>
      </c>
      <c r="T9" s="2">
        <f t="shared" si="1"/>
        <v>239</v>
      </c>
      <c r="U9" s="2">
        <f t="shared" si="1"/>
        <v>0</v>
      </c>
      <c r="V9" s="2">
        <f t="shared" si="1"/>
        <v>7</v>
      </c>
      <c r="W9" s="2">
        <f t="shared" si="1"/>
        <v>7</v>
      </c>
      <c r="X9" s="2">
        <f t="shared" si="1"/>
        <v>0</v>
      </c>
      <c r="Y9" s="2">
        <f t="shared" si="1"/>
        <v>29</v>
      </c>
      <c r="Z9" s="2">
        <f t="shared" si="1"/>
        <v>29</v>
      </c>
      <c r="AA9" s="2">
        <f t="shared" si="1"/>
        <v>0</v>
      </c>
      <c r="AB9" s="2">
        <f t="shared" si="1"/>
        <v>0</v>
      </c>
      <c r="AC9" s="2">
        <f t="shared" si="1"/>
        <v>0</v>
      </c>
      <c r="AD9" s="2">
        <f t="shared" si="1"/>
        <v>0</v>
      </c>
      <c r="AE9" s="2">
        <f t="shared" si="1"/>
        <v>458</v>
      </c>
      <c r="AF9" s="2">
        <f t="shared" si="1"/>
        <v>458</v>
      </c>
      <c r="AG9" s="2">
        <f t="shared" si="1"/>
        <v>0</v>
      </c>
      <c r="AH9" s="2">
        <f t="shared" si="1"/>
        <v>179</v>
      </c>
      <c r="AI9" s="2">
        <f t="shared" si="1"/>
        <v>179</v>
      </c>
      <c r="AJ9" s="2">
        <f t="shared" si="1"/>
        <v>0</v>
      </c>
      <c r="AK9" s="2">
        <f t="shared" si="1"/>
        <v>250</v>
      </c>
      <c r="AL9" s="2">
        <f t="shared" si="1"/>
        <v>250</v>
      </c>
      <c r="AM9" s="2">
        <f t="shared" si="1"/>
        <v>0</v>
      </c>
      <c r="AN9" s="2">
        <f t="shared" si="1"/>
        <v>29</v>
      </c>
      <c r="AO9" s="2">
        <f t="shared" si="1"/>
        <v>29</v>
      </c>
      <c r="AP9" s="2">
        <f t="shared" si="1"/>
        <v>0</v>
      </c>
      <c r="AQ9" s="2">
        <f t="shared" si="1"/>
        <v>0</v>
      </c>
      <c r="AR9" s="2">
        <f t="shared" si="1"/>
        <v>0</v>
      </c>
      <c r="AS9" s="2">
        <f t="shared" si="1"/>
        <v>0</v>
      </c>
      <c r="AT9" s="2">
        <f t="shared" si="1"/>
        <v>0</v>
      </c>
      <c r="AU9" s="2">
        <f t="shared" si="1"/>
        <v>0</v>
      </c>
      <c r="AV9" s="2">
        <f t="shared" si="1"/>
        <v>0</v>
      </c>
      <c r="AW9" s="2">
        <f t="shared" si="1"/>
        <v>50</v>
      </c>
      <c r="AX9" s="2">
        <f t="shared" si="1"/>
        <v>7</v>
      </c>
    </row>
    <row r="10" spans="1:53" x14ac:dyDescent="0.25">
      <c r="A10" t="str">
        <f>"180201"</f>
        <v>180201</v>
      </c>
      <c r="B10" t="s">
        <v>25</v>
      </c>
      <c r="C10" t="s">
        <v>26</v>
      </c>
      <c r="D10" s="3">
        <v>26895</v>
      </c>
      <c r="E10" s="3">
        <v>26895</v>
      </c>
      <c r="F10" s="3">
        <v>0</v>
      </c>
      <c r="G10" s="3">
        <v>21354</v>
      </c>
      <c r="H10" s="3">
        <v>21354</v>
      </c>
      <c r="I10" s="3">
        <v>0</v>
      </c>
      <c r="J10" s="3">
        <v>21238</v>
      </c>
      <c r="K10" s="3">
        <v>21238</v>
      </c>
      <c r="L10" s="3">
        <v>0</v>
      </c>
      <c r="M10" s="3">
        <v>116</v>
      </c>
      <c r="N10" s="3">
        <v>116</v>
      </c>
      <c r="O10" s="3">
        <v>0</v>
      </c>
      <c r="P10" s="3">
        <v>116</v>
      </c>
      <c r="Q10" s="3">
        <v>116</v>
      </c>
      <c r="R10" s="3">
        <v>0</v>
      </c>
      <c r="S10" s="3">
        <v>94</v>
      </c>
      <c r="T10" s="3">
        <v>94</v>
      </c>
      <c r="U10" s="3">
        <v>0</v>
      </c>
      <c r="V10" s="3">
        <v>0</v>
      </c>
      <c r="W10" s="3">
        <v>0</v>
      </c>
      <c r="X10" s="3">
        <v>0</v>
      </c>
      <c r="Y10" s="3">
        <v>22</v>
      </c>
      <c r="Z10" s="3">
        <v>22</v>
      </c>
      <c r="AA10" s="3">
        <v>0</v>
      </c>
      <c r="AB10" s="3">
        <v>0</v>
      </c>
      <c r="AC10" s="3">
        <v>0</v>
      </c>
      <c r="AD10" s="3">
        <v>0</v>
      </c>
      <c r="AE10" s="3">
        <v>233</v>
      </c>
      <c r="AF10" s="3">
        <v>233</v>
      </c>
      <c r="AG10" s="3">
        <v>0</v>
      </c>
      <c r="AH10" s="3">
        <v>89</v>
      </c>
      <c r="AI10" s="3">
        <v>89</v>
      </c>
      <c r="AJ10" s="3">
        <v>0</v>
      </c>
      <c r="AK10" s="3">
        <v>122</v>
      </c>
      <c r="AL10" s="3">
        <v>122</v>
      </c>
      <c r="AM10" s="3">
        <v>0</v>
      </c>
      <c r="AN10" s="3">
        <v>22</v>
      </c>
      <c r="AO10" s="3">
        <v>22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10</v>
      </c>
      <c r="AX10" s="3">
        <v>5</v>
      </c>
    </row>
    <row r="11" spans="1:53" s="1" customFormat="1" x14ac:dyDescent="0.25">
      <c r="A11" t="str">
        <f>"180202"</f>
        <v>180202</v>
      </c>
      <c r="B11" t="s">
        <v>27</v>
      </c>
      <c r="C11" t="s">
        <v>26</v>
      </c>
      <c r="D11" s="3">
        <v>6130</v>
      </c>
      <c r="E11" s="3">
        <v>6130</v>
      </c>
      <c r="F11" s="3">
        <v>0</v>
      </c>
      <c r="G11" s="3">
        <v>4916</v>
      </c>
      <c r="H11" s="3">
        <v>4916</v>
      </c>
      <c r="I11" s="3">
        <v>0</v>
      </c>
      <c r="J11" s="3">
        <v>4879</v>
      </c>
      <c r="K11" s="3">
        <v>4879</v>
      </c>
      <c r="L11" s="3">
        <v>0</v>
      </c>
      <c r="M11" s="3">
        <v>37</v>
      </c>
      <c r="N11" s="3">
        <v>37</v>
      </c>
      <c r="O11" s="3">
        <v>0</v>
      </c>
      <c r="P11" s="3">
        <v>37</v>
      </c>
      <c r="Q11" s="3">
        <v>37</v>
      </c>
      <c r="R11" s="3">
        <v>0</v>
      </c>
      <c r="S11" s="3">
        <v>34</v>
      </c>
      <c r="T11" s="3">
        <v>34</v>
      </c>
      <c r="U11" s="3">
        <v>0</v>
      </c>
      <c r="V11" s="3">
        <v>3</v>
      </c>
      <c r="W11" s="3">
        <v>3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28</v>
      </c>
      <c r="AF11" s="3">
        <v>28</v>
      </c>
      <c r="AG11" s="3">
        <v>0</v>
      </c>
      <c r="AH11" s="3">
        <v>10</v>
      </c>
      <c r="AI11" s="3">
        <v>10</v>
      </c>
      <c r="AJ11" s="3">
        <v>0</v>
      </c>
      <c r="AK11" s="3">
        <v>18</v>
      </c>
      <c r="AL11" s="3">
        <v>18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6</v>
      </c>
      <c r="AX11" s="3">
        <v>0</v>
      </c>
      <c r="AY11"/>
      <c r="AZ11"/>
      <c r="BA11"/>
    </row>
    <row r="12" spans="1:53" x14ac:dyDescent="0.25">
      <c r="A12" t="str">
        <f>"180203"</f>
        <v>180203</v>
      </c>
      <c r="B12" t="s">
        <v>28</v>
      </c>
      <c r="C12" t="s">
        <v>26</v>
      </c>
      <c r="D12" s="3">
        <v>8169</v>
      </c>
      <c r="E12" s="3">
        <v>8169</v>
      </c>
      <c r="F12" s="3">
        <v>0</v>
      </c>
      <c r="G12" s="3">
        <v>6590</v>
      </c>
      <c r="H12" s="3">
        <v>6590</v>
      </c>
      <c r="I12" s="3">
        <v>0</v>
      </c>
      <c r="J12" s="3">
        <v>6583</v>
      </c>
      <c r="K12" s="3">
        <v>6583</v>
      </c>
      <c r="L12" s="3">
        <v>0</v>
      </c>
      <c r="M12" s="3">
        <v>7</v>
      </c>
      <c r="N12" s="3">
        <v>7</v>
      </c>
      <c r="O12" s="3">
        <v>0</v>
      </c>
      <c r="P12" s="3">
        <v>7</v>
      </c>
      <c r="Q12" s="3">
        <v>7</v>
      </c>
      <c r="R12" s="3">
        <v>0</v>
      </c>
      <c r="S12" s="3">
        <v>7</v>
      </c>
      <c r="T12" s="3">
        <v>7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59</v>
      </c>
      <c r="AF12" s="3">
        <v>59</v>
      </c>
      <c r="AG12" s="3">
        <v>0</v>
      </c>
      <c r="AH12" s="3">
        <v>28</v>
      </c>
      <c r="AI12" s="3">
        <v>28</v>
      </c>
      <c r="AJ12" s="3">
        <v>0</v>
      </c>
      <c r="AK12" s="3">
        <v>31</v>
      </c>
      <c r="AL12" s="3">
        <v>31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12</v>
      </c>
      <c r="AX12" s="3">
        <v>0</v>
      </c>
    </row>
    <row r="13" spans="1:53" x14ac:dyDescent="0.25">
      <c r="A13" t="str">
        <f>"180204"</f>
        <v>180204</v>
      </c>
      <c r="B13" t="s">
        <v>29</v>
      </c>
      <c r="C13" t="s">
        <v>26</v>
      </c>
      <c r="D13" s="3">
        <v>9331</v>
      </c>
      <c r="E13" s="3">
        <v>9331</v>
      </c>
      <c r="F13" s="3">
        <v>0</v>
      </c>
      <c r="G13" s="3">
        <v>7453</v>
      </c>
      <c r="H13" s="3">
        <v>7453</v>
      </c>
      <c r="I13" s="3">
        <v>0</v>
      </c>
      <c r="J13" s="3">
        <v>7430</v>
      </c>
      <c r="K13" s="3">
        <v>7430</v>
      </c>
      <c r="L13" s="3">
        <v>0</v>
      </c>
      <c r="M13" s="3">
        <v>23</v>
      </c>
      <c r="N13" s="3">
        <v>23</v>
      </c>
      <c r="O13" s="3">
        <v>0</v>
      </c>
      <c r="P13" s="3">
        <v>23</v>
      </c>
      <c r="Q13" s="3">
        <v>23</v>
      </c>
      <c r="R13" s="3">
        <v>0</v>
      </c>
      <c r="S13" s="3">
        <v>22</v>
      </c>
      <c r="T13" s="3">
        <v>22</v>
      </c>
      <c r="U13" s="3">
        <v>0</v>
      </c>
      <c r="V13" s="3">
        <v>0</v>
      </c>
      <c r="W13" s="3">
        <v>0</v>
      </c>
      <c r="X13" s="3">
        <v>0</v>
      </c>
      <c r="Y13" s="3">
        <v>1</v>
      </c>
      <c r="Z13" s="3">
        <v>1</v>
      </c>
      <c r="AA13" s="3">
        <v>0</v>
      </c>
      <c r="AB13" s="3">
        <v>0</v>
      </c>
      <c r="AC13" s="3">
        <v>0</v>
      </c>
      <c r="AD13" s="3">
        <v>0</v>
      </c>
      <c r="AE13" s="3">
        <v>36</v>
      </c>
      <c r="AF13" s="3">
        <v>36</v>
      </c>
      <c r="AG13" s="3">
        <v>0</v>
      </c>
      <c r="AH13" s="3">
        <v>16</v>
      </c>
      <c r="AI13" s="3">
        <v>16</v>
      </c>
      <c r="AJ13" s="3">
        <v>0</v>
      </c>
      <c r="AK13" s="3">
        <v>19</v>
      </c>
      <c r="AL13" s="3">
        <v>19</v>
      </c>
      <c r="AM13" s="3">
        <v>0</v>
      </c>
      <c r="AN13" s="3">
        <v>1</v>
      </c>
      <c r="AO13" s="3">
        <v>1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7</v>
      </c>
      <c r="AX13" s="3">
        <v>1</v>
      </c>
    </row>
    <row r="14" spans="1:53" x14ac:dyDescent="0.25">
      <c r="A14" t="str">
        <f>"180205"</f>
        <v>180205</v>
      </c>
      <c r="B14" t="s">
        <v>30</v>
      </c>
      <c r="C14" t="s">
        <v>26</v>
      </c>
      <c r="D14" s="3">
        <v>7818</v>
      </c>
      <c r="E14" s="3">
        <v>7818</v>
      </c>
      <c r="F14" s="3">
        <v>0</v>
      </c>
      <c r="G14" s="3">
        <v>6104</v>
      </c>
      <c r="H14" s="3">
        <v>6104</v>
      </c>
      <c r="I14" s="3">
        <v>0</v>
      </c>
      <c r="J14" s="3">
        <v>6036</v>
      </c>
      <c r="K14" s="3">
        <v>6036</v>
      </c>
      <c r="L14" s="3">
        <v>0</v>
      </c>
      <c r="M14" s="3">
        <v>68</v>
      </c>
      <c r="N14" s="3">
        <v>68</v>
      </c>
      <c r="O14" s="3">
        <v>0</v>
      </c>
      <c r="P14" s="3">
        <v>68</v>
      </c>
      <c r="Q14" s="3">
        <v>68</v>
      </c>
      <c r="R14" s="3">
        <v>0</v>
      </c>
      <c r="S14" s="3">
        <v>65</v>
      </c>
      <c r="T14" s="3">
        <v>65</v>
      </c>
      <c r="U14" s="3">
        <v>0</v>
      </c>
      <c r="V14" s="3">
        <v>0</v>
      </c>
      <c r="W14" s="3">
        <v>0</v>
      </c>
      <c r="X14" s="3">
        <v>0</v>
      </c>
      <c r="Y14" s="3">
        <v>3</v>
      </c>
      <c r="Z14" s="3">
        <v>3</v>
      </c>
      <c r="AA14" s="3">
        <v>0</v>
      </c>
      <c r="AB14" s="3">
        <v>0</v>
      </c>
      <c r="AC14" s="3">
        <v>0</v>
      </c>
      <c r="AD14" s="3">
        <v>0</v>
      </c>
      <c r="AE14" s="3">
        <v>47</v>
      </c>
      <c r="AF14" s="3">
        <v>47</v>
      </c>
      <c r="AG14" s="3">
        <v>0</v>
      </c>
      <c r="AH14" s="3">
        <v>15</v>
      </c>
      <c r="AI14" s="3">
        <v>15</v>
      </c>
      <c r="AJ14" s="3">
        <v>0</v>
      </c>
      <c r="AK14" s="3">
        <v>29</v>
      </c>
      <c r="AL14" s="3">
        <v>29</v>
      </c>
      <c r="AM14" s="3">
        <v>0</v>
      </c>
      <c r="AN14" s="3">
        <v>3</v>
      </c>
      <c r="AO14" s="3">
        <v>3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4</v>
      </c>
      <c r="AX14" s="3">
        <v>1</v>
      </c>
    </row>
    <row r="15" spans="1:53" x14ac:dyDescent="0.25">
      <c r="A15" t="str">
        <f>"180206"</f>
        <v>180206</v>
      </c>
      <c r="B15" t="s">
        <v>31</v>
      </c>
      <c r="C15" t="s">
        <v>26</v>
      </c>
      <c r="D15" s="3">
        <v>8376</v>
      </c>
      <c r="E15" s="3">
        <v>8376</v>
      </c>
      <c r="F15" s="3">
        <v>0</v>
      </c>
      <c r="G15" s="3">
        <v>6781</v>
      </c>
      <c r="H15" s="3">
        <v>6781</v>
      </c>
      <c r="I15" s="3">
        <v>0</v>
      </c>
      <c r="J15" s="3">
        <v>6757</v>
      </c>
      <c r="K15" s="3">
        <v>6757</v>
      </c>
      <c r="L15" s="3">
        <v>0</v>
      </c>
      <c r="M15" s="3">
        <v>24</v>
      </c>
      <c r="N15" s="3">
        <v>24</v>
      </c>
      <c r="O15" s="3">
        <v>0</v>
      </c>
      <c r="P15" s="3">
        <v>24</v>
      </c>
      <c r="Q15" s="3">
        <v>24</v>
      </c>
      <c r="R15" s="3">
        <v>0</v>
      </c>
      <c r="S15" s="3">
        <v>17</v>
      </c>
      <c r="T15" s="3">
        <v>17</v>
      </c>
      <c r="U15" s="3">
        <v>0</v>
      </c>
      <c r="V15" s="3">
        <v>4</v>
      </c>
      <c r="W15" s="3">
        <v>4</v>
      </c>
      <c r="X15" s="3">
        <v>0</v>
      </c>
      <c r="Y15" s="3">
        <v>3</v>
      </c>
      <c r="Z15" s="3">
        <v>3</v>
      </c>
      <c r="AA15" s="3">
        <v>0</v>
      </c>
      <c r="AB15" s="3">
        <v>0</v>
      </c>
      <c r="AC15" s="3">
        <v>0</v>
      </c>
      <c r="AD15" s="3">
        <v>0</v>
      </c>
      <c r="AE15" s="3">
        <v>55</v>
      </c>
      <c r="AF15" s="3">
        <v>55</v>
      </c>
      <c r="AG15" s="3">
        <v>0</v>
      </c>
      <c r="AH15" s="3">
        <v>21</v>
      </c>
      <c r="AI15" s="3">
        <v>21</v>
      </c>
      <c r="AJ15" s="3">
        <v>0</v>
      </c>
      <c r="AK15" s="3">
        <v>31</v>
      </c>
      <c r="AL15" s="3">
        <v>31</v>
      </c>
      <c r="AM15" s="3">
        <v>0</v>
      </c>
      <c r="AN15" s="3">
        <v>3</v>
      </c>
      <c r="AO15" s="3">
        <v>3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11</v>
      </c>
      <c r="AX15" s="3">
        <v>0</v>
      </c>
    </row>
    <row r="16" spans="1:53" s="1" customFormat="1" x14ac:dyDescent="0.25">
      <c r="A16" s="1" t="s">
        <v>73</v>
      </c>
      <c r="D16" s="2">
        <f t="shared" ref="D16:AX16" si="2">SUM(D17:D26)</f>
        <v>115079</v>
      </c>
      <c r="E16" s="2">
        <f t="shared" si="2"/>
        <v>115007</v>
      </c>
      <c r="F16" s="2">
        <f t="shared" si="2"/>
        <v>72</v>
      </c>
      <c r="G16" s="2">
        <f t="shared" si="2"/>
        <v>94066</v>
      </c>
      <c r="H16" s="2">
        <f t="shared" si="2"/>
        <v>94023</v>
      </c>
      <c r="I16" s="2">
        <f t="shared" si="2"/>
        <v>43</v>
      </c>
      <c r="J16" s="2">
        <f t="shared" si="2"/>
        <v>93755</v>
      </c>
      <c r="K16" s="2">
        <f t="shared" si="2"/>
        <v>93714</v>
      </c>
      <c r="L16" s="2">
        <f t="shared" si="2"/>
        <v>41</v>
      </c>
      <c r="M16" s="2">
        <f t="shared" si="2"/>
        <v>311</v>
      </c>
      <c r="N16" s="2">
        <f t="shared" si="2"/>
        <v>309</v>
      </c>
      <c r="O16" s="2">
        <f t="shared" si="2"/>
        <v>2</v>
      </c>
      <c r="P16" s="2">
        <f t="shared" si="2"/>
        <v>310</v>
      </c>
      <c r="Q16" s="2">
        <f t="shared" si="2"/>
        <v>308</v>
      </c>
      <c r="R16" s="2">
        <f t="shared" si="2"/>
        <v>2</v>
      </c>
      <c r="S16" s="2">
        <f t="shared" si="2"/>
        <v>218</v>
      </c>
      <c r="T16" s="2">
        <f t="shared" si="2"/>
        <v>216</v>
      </c>
      <c r="U16" s="2">
        <f t="shared" si="2"/>
        <v>2</v>
      </c>
      <c r="V16" s="2">
        <f t="shared" si="2"/>
        <v>7</v>
      </c>
      <c r="W16" s="2">
        <f t="shared" si="2"/>
        <v>7</v>
      </c>
      <c r="X16" s="2">
        <f t="shared" si="2"/>
        <v>0</v>
      </c>
      <c r="Y16" s="2">
        <f t="shared" si="2"/>
        <v>85</v>
      </c>
      <c r="Z16" s="2">
        <f t="shared" si="2"/>
        <v>85</v>
      </c>
      <c r="AA16" s="2">
        <f t="shared" si="2"/>
        <v>0</v>
      </c>
      <c r="AB16" s="2">
        <f t="shared" si="2"/>
        <v>1</v>
      </c>
      <c r="AC16" s="2">
        <f t="shared" si="2"/>
        <v>1</v>
      </c>
      <c r="AD16" s="2">
        <f t="shared" si="2"/>
        <v>0</v>
      </c>
      <c r="AE16" s="2">
        <f t="shared" si="2"/>
        <v>775</v>
      </c>
      <c r="AF16" s="2">
        <f t="shared" si="2"/>
        <v>775</v>
      </c>
      <c r="AG16" s="2">
        <f t="shared" si="2"/>
        <v>0</v>
      </c>
      <c r="AH16" s="2">
        <f t="shared" si="2"/>
        <v>334</v>
      </c>
      <c r="AI16" s="2">
        <f t="shared" si="2"/>
        <v>334</v>
      </c>
      <c r="AJ16" s="2">
        <f t="shared" si="2"/>
        <v>0</v>
      </c>
      <c r="AK16" s="2">
        <f t="shared" si="2"/>
        <v>356</v>
      </c>
      <c r="AL16" s="2">
        <f t="shared" si="2"/>
        <v>356</v>
      </c>
      <c r="AM16" s="2">
        <f t="shared" si="2"/>
        <v>0</v>
      </c>
      <c r="AN16" s="2">
        <f t="shared" si="2"/>
        <v>85</v>
      </c>
      <c r="AO16" s="2">
        <f t="shared" si="2"/>
        <v>85</v>
      </c>
      <c r="AP16" s="2">
        <f t="shared" si="2"/>
        <v>0</v>
      </c>
      <c r="AQ16" s="2">
        <f t="shared" si="2"/>
        <v>0</v>
      </c>
      <c r="AR16" s="2">
        <f t="shared" si="2"/>
        <v>0</v>
      </c>
      <c r="AS16" s="2">
        <f t="shared" si="2"/>
        <v>0</v>
      </c>
      <c r="AT16" s="2">
        <f t="shared" si="2"/>
        <v>0</v>
      </c>
      <c r="AU16" s="2">
        <f t="shared" si="2"/>
        <v>0</v>
      </c>
      <c r="AV16" s="2">
        <f t="shared" si="2"/>
        <v>0</v>
      </c>
      <c r="AW16" s="2">
        <f t="shared" si="2"/>
        <v>111</v>
      </c>
      <c r="AX16" s="2">
        <f t="shared" si="2"/>
        <v>5</v>
      </c>
    </row>
    <row r="17" spans="1:53" x14ac:dyDescent="0.25">
      <c r="A17" t="str">
        <f>"180501"</f>
        <v>180501</v>
      </c>
      <c r="B17" t="s">
        <v>32</v>
      </c>
      <c r="C17" t="s">
        <v>33</v>
      </c>
      <c r="D17" s="3">
        <v>35432</v>
      </c>
      <c r="E17" s="3">
        <v>35432</v>
      </c>
      <c r="F17" s="3">
        <v>0</v>
      </c>
      <c r="G17" s="3">
        <v>29699</v>
      </c>
      <c r="H17" s="3">
        <v>29699</v>
      </c>
      <c r="I17" s="3">
        <v>0</v>
      </c>
      <c r="J17" s="3">
        <v>29552</v>
      </c>
      <c r="K17" s="3">
        <v>29552</v>
      </c>
      <c r="L17" s="3">
        <v>0</v>
      </c>
      <c r="M17" s="3">
        <v>147</v>
      </c>
      <c r="N17" s="3">
        <v>147</v>
      </c>
      <c r="O17" s="3">
        <v>0</v>
      </c>
      <c r="P17" s="3">
        <v>146</v>
      </c>
      <c r="Q17" s="3">
        <v>146</v>
      </c>
      <c r="R17" s="3">
        <v>0</v>
      </c>
      <c r="S17" s="3">
        <v>67</v>
      </c>
      <c r="T17" s="3">
        <v>67</v>
      </c>
      <c r="U17" s="3">
        <v>0</v>
      </c>
      <c r="V17" s="3">
        <v>5</v>
      </c>
      <c r="W17" s="3">
        <v>5</v>
      </c>
      <c r="X17" s="3">
        <v>0</v>
      </c>
      <c r="Y17" s="3">
        <v>74</v>
      </c>
      <c r="Z17" s="3">
        <v>74</v>
      </c>
      <c r="AA17" s="3">
        <v>0</v>
      </c>
      <c r="AB17" s="3">
        <v>1</v>
      </c>
      <c r="AC17" s="3">
        <v>1</v>
      </c>
      <c r="AD17" s="3">
        <v>0</v>
      </c>
      <c r="AE17" s="3">
        <v>317</v>
      </c>
      <c r="AF17" s="3">
        <v>317</v>
      </c>
      <c r="AG17" s="3">
        <v>0</v>
      </c>
      <c r="AH17" s="3">
        <v>76</v>
      </c>
      <c r="AI17" s="3">
        <v>76</v>
      </c>
      <c r="AJ17" s="3">
        <v>0</v>
      </c>
      <c r="AK17" s="3">
        <v>167</v>
      </c>
      <c r="AL17" s="3">
        <v>167</v>
      </c>
      <c r="AM17" s="3">
        <v>0</v>
      </c>
      <c r="AN17" s="3">
        <v>74</v>
      </c>
      <c r="AO17" s="3">
        <v>74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25</v>
      </c>
      <c r="AX17" s="3">
        <v>2</v>
      </c>
    </row>
    <row r="18" spans="1:53" x14ac:dyDescent="0.25">
      <c r="A18" t="str">
        <f>"180502"</f>
        <v>180502</v>
      </c>
      <c r="B18" t="s">
        <v>34</v>
      </c>
      <c r="C18" t="s">
        <v>33</v>
      </c>
      <c r="D18" s="3">
        <v>6589</v>
      </c>
      <c r="E18" s="3">
        <v>6589</v>
      </c>
      <c r="F18" s="3">
        <v>0</v>
      </c>
      <c r="G18" s="3">
        <v>5234</v>
      </c>
      <c r="H18" s="3">
        <v>5234</v>
      </c>
      <c r="I18" s="3">
        <v>0</v>
      </c>
      <c r="J18" s="3">
        <v>5227</v>
      </c>
      <c r="K18" s="3">
        <v>5227</v>
      </c>
      <c r="L18" s="3">
        <v>0</v>
      </c>
      <c r="M18" s="3">
        <v>7</v>
      </c>
      <c r="N18" s="3">
        <v>7</v>
      </c>
      <c r="O18" s="3">
        <v>0</v>
      </c>
      <c r="P18" s="3">
        <v>7</v>
      </c>
      <c r="Q18" s="3">
        <v>7</v>
      </c>
      <c r="R18" s="3">
        <v>0</v>
      </c>
      <c r="S18" s="3">
        <v>7</v>
      </c>
      <c r="T18" s="3">
        <v>7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17</v>
      </c>
      <c r="AF18" s="3">
        <v>17</v>
      </c>
      <c r="AG18" s="3">
        <v>0</v>
      </c>
      <c r="AH18" s="3">
        <v>6</v>
      </c>
      <c r="AI18" s="3">
        <v>6</v>
      </c>
      <c r="AJ18" s="3">
        <v>0</v>
      </c>
      <c r="AK18" s="3">
        <v>11</v>
      </c>
      <c r="AL18" s="3">
        <v>11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7</v>
      </c>
      <c r="AX18" s="3">
        <v>0</v>
      </c>
    </row>
    <row r="19" spans="1:53" s="1" customFormat="1" x14ac:dyDescent="0.25">
      <c r="A19" t="str">
        <f>"180503"</f>
        <v>180503</v>
      </c>
      <c r="B19" t="s">
        <v>35</v>
      </c>
      <c r="C19" t="s">
        <v>33</v>
      </c>
      <c r="D19" s="3">
        <v>8902</v>
      </c>
      <c r="E19" s="3">
        <v>8902</v>
      </c>
      <c r="F19" s="3">
        <v>0</v>
      </c>
      <c r="G19" s="3">
        <v>7012</v>
      </c>
      <c r="H19" s="3">
        <v>7012</v>
      </c>
      <c r="I19" s="3">
        <v>0</v>
      </c>
      <c r="J19" s="3">
        <v>6986</v>
      </c>
      <c r="K19" s="3">
        <v>6986</v>
      </c>
      <c r="L19" s="3">
        <v>0</v>
      </c>
      <c r="M19" s="3">
        <v>26</v>
      </c>
      <c r="N19" s="3">
        <v>26</v>
      </c>
      <c r="O19" s="3">
        <v>0</v>
      </c>
      <c r="P19" s="3">
        <v>26</v>
      </c>
      <c r="Q19" s="3">
        <v>26</v>
      </c>
      <c r="R19" s="3">
        <v>0</v>
      </c>
      <c r="S19" s="3">
        <v>25</v>
      </c>
      <c r="T19" s="3">
        <v>25</v>
      </c>
      <c r="U19" s="3">
        <v>0</v>
      </c>
      <c r="V19" s="3">
        <v>0</v>
      </c>
      <c r="W19" s="3">
        <v>0</v>
      </c>
      <c r="X19" s="3">
        <v>0</v>
      </c>
      <c r="Y19" s="3">
        <v>1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161</v>
      </c>
      <c r="AF19" s="3">
        <v>161</v>
      </c>
      <c r="AG19" s="3">
        <v>0</v>
      </c>
      <c r="AH19" s="3">
        <v>137</v>
      </c>
      <c r="AI19" s="3">
        <v>137</v>
      </c>
      <c r="AJ19" s="3">
        <v>0</v>
      </c>
      <c r="AK19" s="3">
        <v>23</v>
      </c>
      <c r="AL19" s="3">
        <v>23</v>
      </c>
      <c r="AM19" s="3">
        <v>0</v>
      </c>
      <c r="AN19" s="3">
        <v>1</v>
      </c>
      <c r="AO19" s="3">
        <v>1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8</v>
      </c>
      <c r="AX19" s="3">
        <v>1</v>
      </c>
      <c r="AY19"/>
      <c r="AZ19"/>
      <c r="BA19"/>
    </row>
    <row r="20" spans="1:53" x14ac:dyDescent="0.25">
      <c r="A20" t="str">
        <f>"180504"</f>
        <v>180504</v>
      </c>
      <c r="B20" t="s">
        <v>36</v>
      </c>
      <c r="C20" t="s">
        <v>33</v>
      </c>
      <c r="D20" s="3">
        <v>16556</v>
      </c>
      <c r="E20" s="3">
        <v>16556</v>
      </c>
      <c r="F20" s="3">
        <v>0</v>
      </c>
      <c r="G20" s="3">
        <v>13493</v>
      </c>
      <c r="H20" s="3">
        <v>13493</v>
      </c>
      <c r="I20" s="3">
        <v>0</v>
      </c>
      <c r="J20" s="3">
        <v>13475</v>
      </c>
      <c r="K20" s="3">
        <v>13475</v>
      </c>
      <c r="L20" s="3">
        <v>0</v>
      </c>
      <c r="M20" s="3">
        <v>18</v>
      </c>
      <c r="N20" s="3">
        <v>18</v>
      </c>
      <c r="O20" s="3">
        <v>0</v>
      </c>
      <c r="P20" s="3">
        <v>18</v>
      </c>
      <c r="Q20" s="3">
        <v>18</v>
      </c>
      <c r="R20" s="3">
        <v>0</v>
      </c>
      <c r="S20" s="3">
        <v>17</v>
      </c>
      <c r="T20" s="3">
        <v>17</v>
      </c>
      <c r="U20" s="3">
        <v>0</v>
      </c>
      <c r="V20" s="3">
        <v>0</v>
      </c>
      <c r="W20" s="3">
        <v>0</v>
      </c>
      <c r="X20" s="3">
        <v>0</v>
      </c>
      <c r="Y20" s="3">
        <v>1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82</v>
      </c>
      <c r="AF20" s="3">
        <v>82</v>
      </c>
      <c r="AG20" s="3">
        <v>0</v>
      </c>
      <c r="AH20" s="3">
        <v>34</v>
      </c>
      <c r="AI20" s="3">
        <v>34</v>
      </c>
      <c r="AJ20" s="3">
        <v>0</v>
      </c>
      <c r="AK20" s="3">
        <v>47</v>
      </c>
      <c r="AL20" s="3">
        <v>47</v>
      </c>
      <c r="AM20" s="3">
        <v>0</v>
      </c>
      <c r="AN20" s="3">
        <v>1</v>
      </c>
      <c r="AO20" s="3">
        <v>1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21</v>
      </c>
      <c r="AX20" s="3">
        <v>0</v>
      </c>
    </row>
    <row r="21" spans="1:53" x14ac:dyDescent="0.25">
      <c r="A21" t="str">
        <f>"180505"</f>
        <v>180505</v>
      </c>
      <c r="B21" t="s">
        <v>37</v>
      </c>
      <c r="C21" t="s">
        <v>33</v>
      </c>
      <c r="D21" s="3">
        <v>8961</v>
      </c>
      <c r="E21" s="3">
        <v>8961</v>
      </c>
      <c r="F21" s="3">
        <v>0</v>
      </c>
      <c r="G21" s="3">
        <v>7216</v>
      </c>
      <c r="H21" s="3">
        <v>7216</v>
      </c>
      <c r="I21" s="3">
        <v>0</v>
      </c>
      <c r="J21" s="3">
        <v>7203</v>
      </c>
      <c r="K21" s="3">
        <v>7203</v>
      </c>
      <c r="L21" s="3">
        <v>0</v>
      </c>
      <c r="M21" s="3">
        <v>13</v>
      </c>
      <c r="N21" s="3">
        <v>13</v>
      </c>
      <c r="O21" s="3">
        <v>0</v>
      </c>
      <c r="P21" s="3">
        <v>13</v>
      </c>
      <c r="Q21" s="3">
        <v>13</v>
      </c>
      <c r="R21" s="3">
        <v>0</v>
      </c>
      <c r="S21" s="3">
        <v>13</v>
      </c>
      <c r="T21" s="3">
        <v>13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32</v>
      </c>
      <c r="AF21" s="3">
        <v>32</v>
      </c>
      <c r="AG21" s="3">
        <v>0</v>
      </c>
      <c r="AH21" s="3">
        <v>11</v>
      </c>
      <c r="AI21" s="3">
        <v>11</v>
      </c>
      <c r="AJ21" s="3">
        <v>0</v>
      </c>
      <c r="AK21" s="3">
        <v>21</v>
      </c>
      <c r="AL21" s="3">
        <v>21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8</v>
      </c>
      <c r="AX21" s="3">
        <v>0</v>
      </c>
    </row>
    <row r="22" spans="1:53" x14ac:dyDescent="0.25">
      <c r="A22" t="str">
        <f>"180506"</f>
        <v>180506</v>
      </c>
      <c r="B22" t="s">
        <v>38</v>
      </c>
      <c r="C22" t="s">
        <v>33</v>
      </c>
      <c r="D22" s="3">
        <v>1954</v>
      </c>
      <c r="E22" s="3">
        <v>1954</v>
      </c>
      <c r="F22" s="3">
        <v>0</v>
      </c>
      <c r="G22" s="3">
        <v>1596</v>
      </c>
      <c r="H22" s="3">
        <v>1596</v>
      </c>
      <c r="I22" s="3">
        <v>0</v>
      </c>
      <c r="J22" s="3">
        <v>1587</v>
      </c>
      <c r="K22" s="3">
        <v>1587</v>
      </c>
      <c r="L22" s="3">
        <v>0</v>
      </c>
      <c r="M22" s="3">
        <v>9</v>
      </c>
      <c r="N22" s="3">
        <v>9</v>
      </c>
      <c r="O22" s="3">
        <v>0</v>
      </c>
      <c r="P22" s="3">
        <v>9</v>
      </c>
      <c r="Q22" s="3">
        <v>9</v>
      </c>
      <c r="R22" s="3">
        <v>0</v>
      </c>
      <c r="S22" s="3">
        <v>8</v>
      </c>
      <c r="T22" s="3">
        <v>8</v>
      </c>
      <c r="U22" s="3">
        <v>0</v>
      </c>
      <c r="V22" s="3">
        <v>0</v>
      </c>
      <c r="W22" s="3">
        <v>0</v>
      </c>
      <c r="X22" s="3">
        <v>0</v>
      </c>
      <c r="Y22" s="3">
        <v>1</v>
      </c>
      <c r="Z22" s="3">
        <v>1</v>
      </c>
      <c r="AA22" s="3">
        <v>0</v>
      </c>
      <c r="AB22" s="3">
        <v>0</v>
      </c>
      <c r="AC22" s="3">
        <v>0</v>
      </c>
      <c r="AD22" s="3">
        <v>0</v>
      </c>
      <c r="AE22" s="3">
        <v>16</v>
      </c>
      <c r="AF22" s="3">
        <v>16</v>
      </c>
      <c r="AG22" s="3">
        <v>0</v>
      </c>
      <c r="AH22" s="3">
        <v>5</v>
      </c>
      <c r="AI22" s="3">
        <v>5</v>
      </c>
      <c r="AJ22" s="3">
        <v>0</v>
      </c>
      <c r="AK22" s="3">
        <v>10</v>
      </c>
      <c r="AL22" s="3">
        <v>10</v>
      </c>
      <c r="AM22" s="3">
        <v>0</v>
      </c>
      <c r="AN22" s="3">
        <v>1</v>
      </c>
      <c r="AO22" s="3">
        <v>1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5</v>
      </c>
      <c r="AX22" s="3">
        <v>0</v>
      </c>
    </row>
    <row r="23" spans="1:53" x14ac:dyDescent="0.25">
      <c r="A23" t="str">
        <f>"180507"</f>
        <v>180507</v>
      </c>
      <c r="B23" t="s">
        <v>39</v>
      </c>
      <c r="C23" t="s">
        <v>33</v>
      </c>
      <c r="D23" s="3">
        <v>9346</v>
      </c>
      <c r="E23" s="3">
        <v>9338</v>
      </c>
      <c r="F23" s="3">
        <v>8</v>
      </c>
      <c r="G23" s="3">
        <v>7615</v>
      </c>
      <c r="H23" s="3">
        <v>7611</v>
      </c>
      <c r="I23" s="3">
        <v>4</v>
      </c>
      <c r="J23" s="3">
        <v>7574</v>
      </c>
      <c r="K23" s="3">
        <v>7570</v>
      </c>
      <c r="L23" s="3">
        <v>4</v>
      </c>
      <c r="M23" s="3">
        <v>41</v>
      </c>
      <c r="N23" s="3">
        <v>41</v>
      </c>
      <c r="O23" s="3">
        <v>0</v>
      </c>
      <c r="P23" s="3">
        <v>41</v>
      </c>
      <c r="Q23" s="3">
        <v>41</v>
      </c>
      <c r="R23" s="3">
        <v>0</v>
      </c>
      <c r="S23" s="3">
        <v>32</v>
      </c>
      <c r="T23" s="3">
        <v>32</v>
      </c>
      <c r="U23" s="3">
        <v>0</v>
      </c>
      <c r="V23" s="3">
        <v>2</v>
      </c>
      <c r="W23" s="3">
        <v>2</v>
      </c>
      <c r="X23" s="3">
        <v>0</v>
      </c>
      <c r="Y23" s="3">
        <v>7</v>
      </c>
      <c r="Z23" s="3">
        <v>7</v>
      </c>
      <c r="AA23" s="3">
        <v>0</v>
      </c>
      <c r="AB23" s="3">
        <v>0</v>
      </c>
      <c r="AC23" s="3">
        <v>0</v>
      </c>
      <c r="AD23" s="3">
        <v>0</v>
      </c>
      <c r="AE23" s="3">
        <v>42</v>
      </c>
      <c r="AF23" s="3">
        <v>42</v>
      </c>
      <c r="AG23" s="3">
        <v>0</v>
      </c>
      <c r="AH23" s="3">
        <v>18</v>
      </c>
      <c r="AI23" s="3">
        <v>18</v>
      </c>
      <c r="AJ23" s="3">
        <v>0</v>
      </c>
      <c r="AK23" s="3">
        <v>17</v>
      </c>
      <c r="AL23" s="3">
        <v>17</v>
      </c>
      <c r="AM23" s="3">
        <v>0</v>
      </c>
      <c r="AN23" s="3">
        <v>7</v>
      </c>
      <c r="AO23" s="3">
        <v>7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12</v>
      </c>
      <c r="AX23" s="3">
        <v>0</v>
      </c>
    </row>
    <row r="24" spans="1:53" x14ac:dyDescent="0.25">
      <c r="A24" t="str">
        <f>"180508"</f>
        <v>180508</v>
      </c>
      <c r="B24" t="s">
        <v>40</v>
      </c>
      <c r="C24" t="s">
        <v>33</v>
      </c>
      <c r="D24" s="3">
        <v>5397</v>
      </c>
      <c r="E24" s="3">
        <v>5333</v>
      </c>
      <c r="F24" s="3">
        <v>64</v>
      </c>
      <c r="G24" s="3">
        <v>4319</v>
      </c>
      <c r="H24" s="3">
        <v>4280</v>
      </c>
      <c r="I24" s="3">
        <v>39</v>
      </c>
      <c r="J24" s="3">
        <v>4311</v>
      </c>
      <c r="K24" s="3">
        <v>4274</v>
      </c>
      <c r="L24" s="3">
        <v>37</v>
      </c>
      <c r="M24" s="3">
        <v>8</v>
      </c>
      <c r="N24" s="3">
        <v>6</v>
      </c>
      <c r="O24" s="3">
        <v>2</v>
      </c>
      <c r="P24" s="3">
        <v>8</v>
      </c>
      <c r="Q24" s="3">
        <v>6</v>
      </c>
      <c r="R24" s="3">
        <v>2</v>
      </c>
      <c r="S24" s="3">
        <v>8</v>
      </c>
      <c r="T24" s="3">
        <v>6</v>
      </c>
      <c r="U24" s="3">
        <v>2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20</v>
      </c>
      <c r="AF24" s="3">
        <v>20</v>
      </c>
      <c r="AG24" s="3">
        <v>0</v>
      </c>
      <c r="AH24" s="3">
        <v>11</v>
      </c>
      <c r="AI24" s="3">
        <v>11</v>
      </c>
      <c r="AJ24" s="3">
        <v>0</v>
      </c>
      <c r="AK24" s="3">
        <v>9</v>
      </c>
      <c r="AL24" s="3">
        <v>9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5</v>
      </c>
      <c r="AX24" s="3">
        <v>0</v>
      </c>
    </row>
    <row r="25" spans="1:53" x14ac:dyDescent="0.25">
      <c r="A25" t="str">
        <f>"180509"</f>
        <v>180509</v>
      </c>
      <c r="B25" t="s">
        <v>41</v>
      </c>
      <c r="C25" t="s">
        <v>33</v>
      </c>
      <c r="D25" s="3">
        <v>12601</v>
      </c>
      <c r="E25" s="3">
        <v>12601</v>
      </c>
      <c r="F25" s="3">
        <v>0</v>
      </c>
      <c r="G25" s="3">
        <v>10200</v>
      </c>
      <c r="H25" s="3">
        <v>10200</v>
      </c>
      <c r="I25" s="3">
        <v>0</v>
      </c>
      <c r="J25" s="3">
        <v>10191</v>
      </c>
      <c r="K25" s="3">
        <v>10191</v>
      </c>
      <c r="L25" s="3">
        <v>0</v>
      </c>
      <c r="M25" s="3">
        <v>9</v>
      </c>
      <c r="N25" s="3">
        <v>9</v>
      </c>
      <c r="O25" s="3">
        <v>0</v>
      </c>
      <c r="P25" s="3">
        <v>9</v>
      </c>
      <c r="Q25" s="3">
        <v>9</v>
      </c>
      <c r="R25" s="3">
        <v>0</v>
      </c>
      <c r="S25" s="3">
        <v>8</v>
      </c>
      <c r="T25" s="3">
        <v>8</v>
      </c>
      <c r="U25" s="3">
        <v>0</v>
      </c>
      <c r="V25" s="3">
        <v>0</v>
      </c>
      <c r="W25" s="3">
        <v>0</v>
      </c>
      <c r="X25" s="3">
        <v>0</v>
      </c>
      <c r="Y25" s="3">
        <v>1</v>
      </c>
      <c r="Z25" s="3">
        <v>1</v>
      </c>
      <c r="AA25" s="3">
        <v>0</v>
      </c>
      <c r="AB25" s="3">
        <v>0</v>
      </c>
      <c r="AC25" s="3">
        <v>0</v>
      </c>
      <c r="AD25" s="3">
        <v>0</v>
      </c>
      <c r="AE25" s="3">
        <v>61</v>
      </c>
      <c r="AF25" s="3">
        <v>61</v>
      </c>
      <c r="AG25" s="3">
        <v>0</v>
      </c>
      <c r="AH25" s="3">
        <v>24</v>
      </c>
      <c r="AI25" s="3">
        <v>24</v>
      </c>
      <c r="AJ25" s="3">
        <v>0</v>
      </c>
      <c r="AK25" s="3">
        <v>36</v>
      </c>
      <c r="AL25" s="3">
        <v>36</v>
      </c>
      <c r="AM25" s="3">
        <v>0</v>
      </c>
      <c r="AN25" s="3">
        <v>1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10</v>
      </c>
      <c r="AX25" s="3">
        <v>2</v>
      </c>
    </row>
    <row r="26" spans="1:53" x14ac:dyDescent="0.25">
      <c r="A26" t="str">
        <f>"180511"</f>
        <v>180511</v>
      </c>
      <c r="B26" t="s">
        <v>42</v>
      </c>
      <c r="C26" t="s">
        <v>33</v>
      </c>
      <c r="D26" s="3">
        <v>9341</v>
      </c>
      <c r="E26" s="3">
        <v>9341</v>
      </c>
      <c r="F26" s="3">
        <v>0</v>
      </c>
      <c r="G26" s="3">
        <v>7682</v>
      </c>
      <c r="H26" s="3">
        <v>7682</v>
      </c>
      <c r="I26" s="3">
        <v>0</v>
      </c>
      <c r="J26" s="3">
        <v>7649</v>
      </c>
      <c r="K26" s="3">
        <v>7649</v>
      </c>
      <c r="L26" s="3">
        <v>0</v>
      </c>
      <c r="M26" s="3">
        <v>33</v>
      </c>
      <c r="N26" s="3">
        <v>33</v>
      </c>
      <c r="O26" s="3">
        <v>0</v>
      </c>
      <c r="P26" s="3">
        <v>33</v>
      </c>
      <c r="Q26" s="3">
        <v>33</v>
      </c>
      <c r="R26" s="3">
        <v>0</v>
      </c>
      <c r="S26" s="3">
        <v>33</v>
      </c>
      <c r="T26" s="3">
        <v>33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27</v>
      </c>
      <c r="AF26" s="3">
        <v>27</v>
      </c>
      <c r="AG26" s="3">
        <v>0</v>
      </c>
      <c r="AH26" s="3">
        <v>12</v>
      </c>
      <c r="AI26" s="3">
        <v>12</v>
      </c>
      <c r="AJ26" s="3">
        <v>0</v>
      </c>
      <c r="AK26" s="3">
        <v>15</v>
      </c>
      <c r="AL26" s="3">
        <v>15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10</v>
      </c>
      <c r="AX26" s="3">
        <v>0</v>
      </c>
    </row>
    <row r="27" spans="1:53" s="1" customFormat="1" x14ac:dyDescent="0.25">
      <c r="A27" s="1" t="s">
        <v>74</v>
      </c>
      <c r="D27" s="2">
        <f t="shared" ref="D27:AX27" si="3">SUM(D28:D37)</f>
        <v>112784</v>
      </c>
      <c r="E27" s="2">
        <f t="shared" si="3"/>
        <v>112576</v>
      </c>
      <c r="F27" s="2">
        <f t="shared" si="3"/>
        <v>208</v>
      </c>
      <c r="G27" s="2">
        <f t="shared" si="3"/>
        <v>90740</v>
      </c>
      <c r="H27" s="2">
        <f t="shared" si="3"/>
        <v>90574</v>
      </c>
      <c r="I27" s="2">
        <f t="shared" si="3"/>
        <v>166</v>
      </c>
      <c r="J27" s="2">
        <f t="shared" si="3"/>
        <v>90428</v>
      </c>
      <c r="K27" s="2">
        <f t="shared" si="3"/>
        <v>90264</v>
      </c>
      <c r="L27" s="2">
        <f t="shared" si="3"/>
        <v>164</v>
      </c>
      <c r="M27" s="2">
        <f t="shared" si="3"/>
        <v>312</v>
      </c>
      <c r="N27" s="2">
        <f t="shared" si="3"/>
        <v>310</v>
      </c>
      <c r="O27" s="2">
        <f t="shared" si="3"/>
        <v>2</v>
      </c>
      <c r="P27" s="2">
        <f t="shared" si="3"/>
        <v>312</v>
      </c>
      <c r="Q27" s="2">
        <f t="shared" si="3"/>
        <v>310</v>
      </c>
      <c r="R27" s="2">
        <f t="shared" si="3"/>
        <v>2</v>
      </c>
      <c r="S27" s="2">
        <f t="shared" si="3"/>
        <v>282</v>
      </c>
      <c r="T27" s="2">
        <f t="shared" si="3"/>
        <v>280</v>
      </c>
      <c r="U27" s="2">
        <f t="shared" si="3"/>
        <v>2</v>
      </c>
      <c r="V27" s="2">
        <f t="shared" si="3"/>
        <v>9</v>
      </c>
      <c r="W27" s="2">
        <f t="shared" si="3"/>
        <v>9</v>
      </c>
      <c r="X27" s="2">
        <f t="shared" si="3"/>
        <v>0</v>
      </c>
      <c r="Y27" s="2">
        <f t="shared" si="3"/>
        <v>21</v>
      </c>
      <c r="Z27" s="2">
        <f t="shared" si="3"/>
        <v>21</v>
      </c>
      <c r="AA27" s="2">
        <f t="shared" si="3"/>
        <v>0</v>
      </c>
      <c r="AB27" s="2">
        <f t="shared" si="3"/>
        <v>0</v>
      </c>
      <c r="AC27" s="2">
        <f t="shared" si="3"/>
        <v>0</v>
      </c>
      <c r="AD27" s="2">
        <f t="shared" si="3"/>
        <v>0</v>
      </c>
      <c r="AE27" s="2">
        <f t="shared" si="3"/>
        <v>696</v>
      </c>
      <c r="AF27" s="2">
        <f t="shared" si="3"/>
        <v>694</v>
      </c>
      <c r="AG27" s="2">
        <f t="shared" si="3"/>
        <v>2</v>
      </c>
      <c r="AH27" s="2">
        <f t="shared" si="3"/>
        <v>349</v>
      </c>
      <c r="AI27" s="2">
        <f t="shared" si="3"/>
        <v>349</v>
      </c>
      <c r="AJ27" s="2">
        <f t="shared" si="3"/>
        <v>0</v>
      </c>
      <c r="AK27" s="2">
        <f t="shared" si="3"/>
        <v>326</v>
      </c>
      <c r="AL27" s="2">
        <f t="shared" si="3"/>
        <v>324</v>
      </c>
      <c r="AM27" s="2">
        <f t="shared" si="3"/>
        <v>2</v>
      </c>
      <c r="AN27" s="2">
        <f t="shared" si="3"/>
        <v>21</v>
      </c>
      <c r="AO27" s="2">
        <f t="shared" si="3"/>
        <v>21</v>
      </c>
      <c r="AP27" s="2">
        <f t="shared" si="3"/>
        <v>0</v>
      </c>
      <c r="AQ27" s="2">
        <f t="shared" si="3"/>
        <v>0</v>
      </c>
      <c r="AR27" s="2">
        <f t="shared" si="3"/>
        <v>0</v>
      </c>
      <c r="AS27" s="2">
        <f t="shared" si="3"/>
        <v>0</v>
      </c>
      <c r="AT27" s="2">
        <f t="shared" si="3"/>
        <v>0</v>
      </c>
      <c r="AU27" s="2">
        <f t="shared" si="3"/>
        <v>0</v>
      </c>
      <c r="AV27" s="2">
        <f t="shared" si="3"/>
        <v>0</v>
      </c>
      <c r="AW27" s="2">
        <f t="shared" si="3"/>
        <v>85</v>
      </c>
      <c r="AX27" s="2">
        <f t="shared" si="3"/>
        <v>13</v>
      </c>
    </row>
    <row r="28" spans="1:53" x14ac:dyDescent="0.25">
      <c r="A28" t="str">
        <f>"180701"</f>
        <v>180701</v>
      </c>
      <c r="B28" t="s">
        <v>43</v>
      </c>
      <c r="C28" t="s">
        <v>44</v>
      </c>
      <c r="D28" s="3">
        <v>13633</v>
      </c>
      <c r="E28" s="3">
        <v>13633</v>
      </c>
      <c r="F28" s="3">
        <v>0</v>
      </c>
      <c r="G28" s="3">
        <v>10817</v>
      </c>
      <c r="H28" s="3">
        <v>10817</v>
      </c>
      <c r="I28" s="3">
        <v>0</v>
      </c>
      <c r="J28" s="3">
        <v>10788</v>
      </c>
      <c r="K28" s="3">
        <v>10788</v>
      </c>
      <c r="L28" s="3">
        <v>0</v>
      </c>
      <c r="M28" s="3">
        <v>29</v>
      </c>
      <c r="N28" s="3">
        <v>29</v>
      </c>
      <c r="O28" s="3">
        <v>0</v>
      </c>
      <c r="P28" s="3">
        <v>29</v>
      </c>
      <c r="Q28" s="3">
        <v>29</v>
      </c>
      <c r="R28" s="3">
        <v>0</v>
      </c>
      <c r="S28" s="3">
        <v>23</v>
      </c>
      <c r="T28" s="3">
        <v>23</v>
      </c>
      <c r="U28" s="3">
        <v>0</v>
      </c>
      <c r="V28" s="3">
        <v>2</v>
      </c>
      <c r="W28" s="3">
        <v>2</v>
      </c>
      <c r="X28" s="3">
        <v>0</v>
      </c>
      <c r="Y28" s="3">
        <v>4</v>
      </c>
      <c r="Z28" s="3">
        <v>4</v>
      </c>
      <c r="AA28" s="3">
        <v>0</v>
      </c>
      <c r="AB28" s="3">
        <v>0</v>
      </c>
      <c r="AC28" s="3">
        <v>0</v>
      </c>
      <c r="AD28" s="3">
        <v>0</v>
      </c>
      <c r="AE28" s="3">
        <v>54</v>
      </c>
      <c r="AF28" s="3">
        <v>54</v>
      </c>
      <c r="AG28" s="3">
        <v>0</v>
      </c>
      <c r="AH28" s="3">
        <v>27</v>
      </c>
      <c r="AI28" s="3">
        <v>27</v>
      </c>
      <c r="AJ28" s="3">
        <v>0</v>
      </c>
      <c r="AK28" s="3">
        <v>23</v>
      </c>
      <c r="AL28" s="3">
        <v>23</v>
      </c>
      <c r="AM28" s="3">
        <v>0</v>
      </c>
      <c r="AN28" s="3">
        <v>4</v>
      </c>
      <c r="AO28" s="3">
        <v>4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12</v>
      </c>
      <c r="AX28" s="3">
        <v>2</v>
      </c>
    </row>
    <row r="29" spans="1:53" x14ac:dyDescent="0.25">
      <c r="A29" t="str">
        <f>"180702"</f>
        <v>180702</v>
      </c>
      <c r="B29" t="s">
        <v>45</v>
      </c>
      <c r="C29" t="s">
        <v>44</v>
      </c>
      <c r="D29" s="3">
        <v>14691</v>
      </c>
      <c r="E29" s="3">
        <v>14691</v>
      </c>
      <c r="F29" s="3">
        <v>0</v>
      </c>
      <c r="G29" s="3">
        <v>11877</v>
      </c>
      <c r="H29" s="3">
        <v>11877</v>
      </c>
      <c r="I29" s="3">
        <v>0</v>
      </c>
      <c r="J29" s="3">
        <v>11831</v>
      </c>
      <c r="K29" s="3">
        <v>11831</v>
      </c>
      <c r="L29" s="3">
        <v>0</v>
      </c>
      <c r="M29" s="3">
        <v>46</v>
      </c>
      <c r="N29" s="3">
        <v>46</v>
      </c>
      <c r="O29" s="3">
        <v>0</v>
      </c>
      <c r="P29" s="3">
        <v>46</v>
      </c>
      <c r="Q29" s="3">
        <v>46</v>
      </c>
      <c r="R29" s="3">
        <v>0</v>
      </c>
      <c r="S29" s="3">
        <v>40</v>
      </c>
      <c r="T29" s="3">
        <v>40</v>
      </c>
      <c r="U29" s="3">
        <v>0</v>
      </c>
      <c r="V29" s="3">
        <v>0</v>
      </c>
      <c r="W29" s="3">
        <v>0</v>
      </c>
      <c r="X29" s="3">
        <v>0</v>
      </c>
      <c r="Y29" s="3">
        <v>6</v>
      </c>
      <c r="Z29" s="3">
        <v>6</v>
      </c>
      <c r="AA29" s="3">
        <v>0</v>
      </c>
      <c r="AB29" s="3">
        <v>0</v>
      </c>
      <c r="AC29" s="3">
        <v>0</v>
      </c>
      <c r="AD29" s="3">
        <v>0</v>
      </c>
      <c r="AE29" s="3">
        <v>69</v>
      </c>
      <c r="AF29" s="3">
        <v>69</v>
      </c>
      <c r="AG29" s="3">
        <v>0</v>
      </c>
      <c r="AH29" s="3">
        <v>31</v>
      </c>
      <c r="AI29" s="3">
        <v>31</v>
      </c>
      <c r="AJ29" s="3">
        <v>0</v>
      </c>
      <c r="AK29" s="3">
        <v>32</v>
      </c>
      <c r="AL29" s="3">
        <v>32</v>
      </c>
      <c r="AM29" s="3">
        <v>0</v>
      </c>
      <c r="AN29" s="3">
        <v>6</v>
      </c>
      <c r="AO29" s="3">
        <v>6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15</v>
      </c>
      <c r="AX29" s="3">
        <v>0</v>
      </c>
    </row>
    <row r="30" spans="1:53" x14ac:dyDescent="0.25">
      <c r="A30" t="str">
        <f>"180703"</f>
        <v>180703</v>
      </c>
      <c r="B30" t="s">
        <v>46</v>
      </c>
      <c r="C30" t="s">
        <v>44</v>
      </c>
      <c r="D30" s="3">
        <v>10957</v>
      </c>
      <c r="E30" s="3">
        <v>10957</v>
      </c>
      <c r="F30" s="3">
        <v>0</v>
      </c>
      <c r="G30" s="3">
        <v>8683</v>
      </c>
      <c r="H30" s="3">
        <v>8683</v>
      </c>
      <c r="I30" s="3">
        <v>0</v>
      </c>
      <c r="J30" s="3">
        <v>8630</v>
      </c>
      <c r="K30" s="3">
        <v>8630</v>
      </c>
      <c r="L30" s="3">
        <v>0</v>
      </c>
      <c r="M30" s="3">
        <v>53</v>
      </c>
      <c r="N30" s="3">
        <v>53</v>
      </c>
      <c r="O30" s="3">
        <v>0</v>
      </c>
      <c r="P30" s="3">
        <v>53</v>
      </c>
      <c r="Q30" s="3">
        <v>53</v>
      </c>
      <c r="R30" s="3">
        <v>0</v>
      </c>
      <c r="S30" s="3">
        <v>48</v>
      </c>
      <c r="T30" s="3">
        <v>48</v>
      </c>
      <c r="U30" s="3">
        <v>0</v>
      </c>
      <c r="V30" s="3">
        <v>0</v>
      </c>
      <c r="W30" s="3">
        <v>0</v>
      </c>
      <c r="X30" s="3">
        <v>0</v>
      </c>
      <c r="Y30" s="3">
        <v>5</v>
      </c>
      <c r="Z30" s="3">
        <v>5</v>
      </c>
      <c r="AA30" s="3">
        <v>0</v>
      </c>
      <c r="AB30" s="3">
        <v>0</v>
      </c>
      <c r="AC30" s="3">
        <v>0</v>
      </c>
      <c r="AD30" s="3">
        <v>0</v>
      </c>
      <c r="AE30" s="3">
        <v>205</v>
      </c>
      <c r="AF30" s="3">
        <v>205</v>
      </c>
      <c r="AG30" s="3">
        <v>0</v>
      </c>
      <c r="AH30" s="3">
        <v>155</v>
      </c>
      <c r="AI30" s="3">
        <v>155</v>
      </c>
      <c r="AJ30" s="3">
        <v>0</v>
      </c>
      <c r="AK30" s="3">
        <v>45</v>
      </c>
      <c r="AL30" s="3">
        <v>45</v>
      </c>
      <c r="AM30" s="3">
        <v>0</v>
      </c>
      <c r="AN30" s="3">
        <v>5</v>
      </c>
      <c r="AO30" s="3">
        <v>5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4</v>
      </c>
      <c r="AX30" s="3">
        <v>2</v>
      </c>
    </row>
    <row r="31" spans="1:53" s="1" customFormat="1" x14ac:dyDescent="0.25">
      <c r="A31" t="str">
        <f>"180704"</f>
        <v>180704</v>
      </c>
      <c r="B31" t="s">
        <v>47</v>
      </c>
      <c r="C31" t="s">
        <v>44</v>
      </c>
      <c r="D31" s="3">
        <v>15349</v>
      </c>
      <c r="E31" s="3">
        <v>15349</v>
      </c>
      <c r="F31" s="3">
        <v>0</v>
      </c>
      <c r="G31" s="3">
        <v>12585</v>
      </c>
      <c r="H31" s="3">
        <v>12585</v>
      </c>
      <c r="I31" s="3">
        <v>0</v>
      </c>
      <c r="J31" s="3">
        <v>12564</v>
      </c>
      <c r="K31" s="3">
        <v>12564</v>
      </c>
      <c r="L31" s="3">
        <v>0</v>
      </c>
      <c r="M31" s="3">
        <v>21</v>
      </c>
      <c r="N31" s="3">
        <v>21</v>
      </c>
      <c r="O31" s="3">
        <v>0</v>
      </c>
      <c r="P31" s="3">
        <v>21</v>
      </c>
      <c r="Q31" s="3">
        <v>21</v>
      </c>
      <c r="R31" s="3">
        <v>0</v>
      </c>
      <c r="S31" s="3">
        <v>18</v>
      </c>
      <c r="T31" s="3">
        <v>18</v>
      </c>
      <c r="U31" s="3">
        <v>0</v>
      </c>
      <c r="V31" s="3">
        <v>1</v>
      </c>
      <c r="W31" s="3">
        <v>1</v>
      </c>
      <c r="X31" s="3">
        <v>0</v>
      </c>
      <c r="Y31" s="3">
        <v>2</v>
      </c>
      <c r="Z31" s="3">
        <v>2</v>
      </c>
      <c r="AA31" s="3">
        <v>0</v>
      </c>
      <c r="AB31" s="3">
        <v>0</v>
      </c>
      <c r="AC31" s="3">
        <v>0</v>
      </c>
      <c r="AD31" s="3">
        <v>0</v>
      </c>
      <c r="AE31" s="3">
        <v>60</v>
      </c>
      <c r="AF31" s="3">
        <v>60</v>
      </c>
      <c r="AG31" s="3">
        <v>0</v>
      </c>
      <c r="AH31" s="3">
        <v>22</v>
      </c>
      <c r="AI31" s="3">
        <v>22</v>
      </c>
      <c r="AJ31" s="3">
        <v>0</v>
      </c>
      <c r="AK31" s="3">
        <v>36</v>
      </c>
      <c r="AL31" s="3">
        <v>36</v>
      </c>
      <c r="AM31" s="3">
        <v>0</v>
      </c>
      <c r="AN31" s="3">
        <v>2</v>
      </c>
      <c r="AO31" s="3">
        <v>2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15</v>
      </c>
      <c r="AX31" s="3">
        <v>0</v>
      </c>
      <c r="AY31"/>
      <c r="AZ31"/>
      <c r="BA31"/>
    </row>
    <row r="32" spans="1:53" x14ac:dyDescent="0.25">
      <c r="A32" t="str">
        <f>"180705"</f>
        <v>180705</v>
      </c>
      <c r="B32" t="s">
        <v>48</v>
      </c>
      <c r="C32" t="s">
        <v>44</v>
      </c>
      <c r="D32" s="3">
        <v>11290</v>
      </c>
      <c r="E32" s="3">
        <v>11290</v>
      </c>
      <c r="F32" s="3">
        <v>0</v>
      </c>
      <c r="G32" s="3">
        <v>9045</v>
      </c>
      <c r="H32" s="3">
        <v>9045</v>
      </c>
      <c r="I32" s="3">
        <v>0</v>
      </c>
      <c r="J32" s="3">
        <v>9001</v>
      </c>
      <c r="K32" s="3">
        <v>9001</v>
      </c>
      <c r="L32" s="3">
        <v>0</v>
      </c>
      <c r="M32" s="3">
        <v>44</v>
      </c>
      <c r="N32" s="3">
        <v>44</v>
      </c>
      <c r="O32" s="3">
        <v>0</v>
      </c>
      <c r="P32" s="3">
        <v>44</v>
      </c>
      <c r="Q32" s="3">
        <v>44</v>
      </c>
      <c r="R32" s="3">
        <v>0</v>
      </c>
      <c r="S32" s="3">
        <v>44</v>
      </c>
      <c r="T32" s="3">
        <v>44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57</v>
      </c>
      <c r="AF32" s="3">
        <v>57</v>
      </c>
      <c r="AG32" s="3">
        <v>0</v>
      </c>
      <c r="AH32" s="3">
        <v>24</v>
      </c>
      <c r="AI32" s="3">
        <v>24</v>
      </c>
      <c r="AJ32" s="3">
        <v>0</v>
      </c>
      <c r="AK32" s="3">
        <v>33</v>
      </c>
      <c r="AL32" s="3">
        <v>33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8</v>
      </c>
      <c r="AX32" s="3">
        <v>2</v>
      </c>
    </row>
    <row r="33" spans="1:53" x14ac:dyDescent="0.25">
      <c r="A33" t="str">
        <f>"180706"</f>
        <v>180706</v>
      </c>
      <c r="B33" t="s">
        <v>49</v>
      </c>
      <c r="C33" t="s">
        <v>44</v>
      </c>
      <c r="D33" s="3">
        <v>5583</v>
      </c>
      <c r="E33" s="3">
        <v>5583</v>
      </c>
      <c r="F33" s="3">
        <v>0</v>
      </c>
      <c r="G33" s="3">
        <v>4441</v>
      </c>
      <c r="H33" s="3">
        <v>4441</v>
      </c>
      <c r="I33" s="3">
        <v>0</v>
      </c>
      <c r="J33" s="3">
        <v>4435</v>
      </c>
      <c r="K33" s="3">
        <v>4435</v>
      </c>
      <c r="L33" s="3">
        <v>0</v>
      </c>
      <c r="M33" s="3">
        <v>6</v>
      </c>
      <c r="N33" s="3">
        <v>6</v>
      </c>
      <c r="O33" s="3">
        <v>0</v>
      </c>
      <c r="P33" s="3">
        <v>6</v>
      </c>
      <c r="Q33" s="3">
        <v>6</v>
      </c>
      <c r="R33" s="3">
        <v>0</v>
      </c>
      <c r="S33" s="3">
        <v>6</v>
      </c>
      <c r="T33" s="3">
        <v>6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29</v>
      </c>
      <c r="AF33" s="3">
        <v>29</v>
      </c>
      <c r="AG33" s="3">
        <v>0</v>
      </c>
      <c r="AH33" s="3">
        <v>10</v>
      </c>
      <c r="AI33" s="3">
        <v>10</v>
      </c>
      <c r="AJ33" s="3">
        <v>0</v>
      </c>
      <c r="AK33" s="3">
        <v>19</v>
      </c>
      <c r="AL33" s="3">
        <v>19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4</v>
      </c>
      <c r="AX33" s="3">
        <v>0</v>
      </c>
    </row>
    <row r="34" spans="1:53" x14ac:dyDescent="0.25">
      <c r="A34" t="str">
        <f>"180707"</f>
        <v>180707</v>
      </c>
      <c r="B34" t="s">
        <v>50</v>
      </c>
      <c r="C34" t="s">
        <v>44</v>
      </c>
      <c r="D34" s="3">
        <v>13729</v>
      </c>
      <c r="E34" s="3">
        <v>13729</v>
      </c>
      <c r="F34" s="3">
        <v>0</v>
      </c>
      <c r="G34" s="3">
        <v>11166</v>
      </c>
      <c r="H34" s="3">
        <v>11166</v>
      </c>
      <c r="I34" s="3">
        <v>0</v>
      </c>
      <c r="J34" s="3">
        <v>11105</v>
      </c>
      <c r="K34" s="3">
        <v>11105</v>
      </c>
      <c r="L34" s="3">
        <v>0</v>
      </c>
      <c r="M34" s="3">
        <v>61</v>
      </c>
      <c r="N34" s="3">
        <v>61</v>
      </c>
      <c r="O34" s="3">
        <v>0</v>
      </c>
      <c r="P34" s="3">
        <v>61</v>
      </c>
      <c r="Q34" s="3">
        <v>61</v>
      </c>
      <c r="R34" s="3">
        <v>0</v>
      </c>
      <c r="S34" s="3">
        <v>55</v>
      </c>
      <c r="T34" s="3">
        <v>55</v>
      </c>
      <c r="U34" s="3">
        <v>0</v>
      </c>
      <c r="V34" s="3">
        <v>6</v>
      </c>
      <c r="W34" s="3">
        <v>6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87</v>
      </c>
      <c r="AF34" s="3">
        <v>87</v>
      </c>
      <c r="AG34" s="3">
        <v>0</v>
      </c>
      <c r="AH34" s="3">
        <v>26</v>
      </c>
      <c r="AI34" s="3">
        <v>26</v>
      </c>
      <c r="AJ34" s="3">
        <v>0</v>
      </c>
      <c r="AK34" s="3">
        <v>61</v>
      </c>
      <c r="AL34" s="3">
        <v>61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5</v>
      </c>
      <c r="AX34" s="3">
        <v>4</v>
      </c>
    </row>
    <row r="35" spans="1:53" x14ac:dyDescent="0.25">
      <c r="A35" t="str">
        <f>"180708"</f>
        <v>180708</v>
      </c>
      <c r="B35" t="s">
        <v>51</v>
      </c>
      <c r="C35" t="s">
        <v>44</v>
      </c>
      <c r="D35" s="3">
        <v>15997</v>
      </c>
      <c r="E35" s="3">
        <v>15997</v>
      </c>
      <c r="F35" s="3">
        <v>0</v>
      </c>
      <c r="G35" s="3">
        <v>12858</v>
      </c>
      <c r="H35" s="3">
        <v>12858</v>
      </c>
      <c r="I35" s="3">
        <v>0</v>
      </c>
      <c r="J35" s="3">
        <v>12827</v>
      </c>
      <c r="K35" s="3">
        <v>12827</v>
      </c>
      <c r="L35" s="3">
        <v>0</v>
      </c>
      <c r="M35" s="3">
        <v>31</v>
      </c>
      <c r="N35" s="3">
        <v>31</v>
      </c>
      <c r="O35" s="3">
        <v>0</v>
      </c>
      <c r="P35" s="3">
        <v>31</v>
      </c>
      <c r="Q35" s="3">
        <v>31</v>
      </c>
      <c r="R35" s="3">
        <v>0</v>
      </c>
      <c r="S35" s="3">
        <v>27</v>
      </c>
      <c r="T35" s="3">
        <v>27</v>
      </c>
      <c r="U35" s="3">
        <v>0</v>
      </c>
      <c r="V35" s="3">
        <v>0</v>
      </c>
      <c r="W35" s="3">
        <v>0</v>
      </c>
      <c r="X35" s="3">
        <v>0</v>
      </c>
      <c r="Y35" s="3">
        <v>4</v>
      </c>
      <c r="Z35" s="3">
        <v>4</v>
      </c>
      <c r="AA35" s="3">
        <v>0</v>
      </c>
      <c r="AB35" s="3">
        <v>0</v>
      </c>
      <c r="AC35" s="3">
        <v>0</v>
      </c>
      <c r="AD35" s="3">
        <v>0</v>
      </c>
      <c r="AE35" s="3">
        <v>73</v>
      </c>
      <c r="AF35" s="3">
        <v>73</v>
      </c>
      <c r="AG35" s="3">
        <v>0</v>
      </c>
      <c r="AH35" s="3">
        <v>30</v>
      </c>
      <c r="AI35" s="3">
        <v>30</v>
      </c>
      <c r="AJ35" s="3">
        <v>0</v>
      </c>
      <c r="AK35" s="3">
        <v>39</v>
      </c>
      <c r="AL35" s="3">
        <v>39</v>
      </c>
      <c r="AM35" s="3">
        <v>0</v>
      </c>
      <c r="AN35" s="3">
        <v>4</v>
      </c>
      <c r="AO35" s="3">
        <v>4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12</v>
      </c>
      <c r="AX35" s="3">
        <v>1</v>
      </c>
    </row>
    <row r="36" spans="1:53" x14ac:dyDescent="0.25">
      <c r="A36" t="str">
        <f>"180709"</f>
        <v>180709</v>
      </c>
      <c r="B36" t="s">
        <v>52</v>
      </c>
      <c r="C36" t="s">
        <v>44</v>
      </c>
      <c r="D36" s="3">
        <v>9309</v>
      </c>
      <c r="E36" s="3">
        <v>9309</v>
      </c>
      <c r="F36" s="3">
        <v>0</v>
      </c>
      <c r="G36" s="3">
        <v>7495</v>
      </c>
      <c r="H36" s="3">
        <v>7495</v>
      </c>
      <c r="I36" s="3">
        <v>0</v>
      </c>
      <c r="J36" s="3">
        <v>7483</v>
      </c>
      <c r="K36" s="3">
        <v>7483</v>
      </c>
      <c r="L36" s="3">
        <v>0</v>
      </c>
      <c r="M36" s="3">
        <v>12</v>
      </c>
      <c r="N36" s="3">
        <v>12</v>
      </c>
      <c r="O36" s="3">
        <v>0</v>
      </c>
      <c r="P36" s="3">
        <v>12</v>
      </c>
      <c r="Q36" s="3">
        <v>12</v>
      </c>
      <c r="R36" s="3">
        <v>0</v>
      </c>
      <c r="S36" s="3">
        <v>12</v>
      </c>
      <c r="T36" s="3">
        <v>12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49</v>
      </c>
      <c r="AF36" s="3">
        <v>49</v>
      </c>
      <c r="AG36" s="3">
        <v>0</v>
      </c>
      <c r="AH36" s="3">
        <v>19</v>
      </c>
      <c r="AI36" s="3">
        <v>19</v>
      </c>
      <c r="AJ36" s="3">
        <v>0</v>
      </c>
      <c r="AK36" s="3">
        <v>30</v>
      </c>
      <c r="AL36" s="3">
        <v>30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10</v>
      </c>
      <c r="AX36" s="3">
        <v>1</v>
      </c>
    </row>
    <row r="37" spans="1:53" x14ac:dyDescent="0.25">
      <c r="A37" t="str">
        <f>"180710"</f>
        <v>180710</v>
      </c>
      <c r="B37" t="s">
        <v>53</v>
      </c>
      <c r="C37" t="s">
        <v>44</v>
      </c>
      <c r="D37" s="3">
        <v>2246</v>
      </c>
      <c r="E37" s="3">
        <v>2038</v>
      </c>
      <c r="F37" s="3">
        <v>208</v>
      </c>
      <c r="G37" s="3">
        <v>1773</v>
      </c>
      <c r="H37" s="3">
        <v>1607</v>
      </c>
      <c r="I37" s="3">
        <v>166</v>
      </c>
      <c r="J37" s="3">
        <v>1764</v>
      </c>
      <c r="K37" s="3">
        <v>1600</v>
      </c>
      <c r="L37" s="3">
        <v>164</v>
      </c>
      <c r="M37" s="3">
        <v>9</v>
      </c>
      <c r="N37" s="3">
        <v>7</v>
      </c>
      <c r="O37" s="3">
        <v>2</v>
      </c>
      <c r="P37" s="3">
        <v>9</v>
      </c>
      <c r="Q37" s="3">
        <v>7</v>
      </c>
      <c r="R37" s="3">
        <v>2</v>
      </c>
      <c r="S37" s="3">
        <v>9</v>
      </c>
      <c r="T37" s="3">
        <v>7</v>
      </c>
      <c r="U37" s="3">
        <v>2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13</v>
      </c>
      <c r="AF37" s="3">
        <v>11</v>
      </c>
      <c r="AG37" s="3">
        <v>2</v>
      </c>
      <c r="AH37" s="3">
        <v>5</v>
      </c>
      <c r="AI37" s="3">
        <v>5</v>
      </c>
      <c r="AJ37" s="3">
        <v>0</v>
      </c>
      <c r="AK37" s="3">
        <v>8</v>
      </c>
      <c r="AL37" s="3">
        <v>6</v>
      </c>
      <c r="AM37" s="3">
        <v>2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1</v>
      </c>
    </row>
    <row r="38" spans="1:53" s="1" customFormat="1" x14ac:dyDescent="0.25">
      <c r="A38" s="1" t="s">
        <v>75</v>
      </c>
      <c r="D38" s="2">
        <f t="shared" ref="D38:AX38" si="4">SUM(D39:D46)</f>
        <v>94935</v>
      </c>
      <c r="E38" s="2">
        <f t="shared" si="4"/>
        <v>94928</v>
      </c>
      <c r="F38" s="2">
        <f t="shared" si="4"/>
        <v>7</v>
      </c>
      <c r="G38" s="2">
        <f t="shared" si="4"/>
        <v>77268</v>
      </c>
      <c r="H38" s="2">
        <f t="shared" si="4"/>
        <v>77268</v>
      </c>
      <c r="I38" s="2">
        <f t="shared" si="4"/>
        <v>0</v>
      </c>
      <c r="J38" s="2">
        <f t="shared" si="4"/>
        <v>76881</v>
      </c>
      <c r="K38" s="2">
        <f t="shared" si="4"/>
        <v>76881</v>
      </c>
      <c r="L38" s="2">
        <f t="shared" si="4"/>
        <v>0</v>
      </c>
      <c r="M38" s="2">
        <f t="shared" si="4"/>
        <v>387</v>
      </c>
      <c r="N38" s="2">
        <f t="shared" si="4"/>
        <v>387</v>
      </c>
      <c r="O38" s="2">
        <f t="shared" si="4"/>
        <v>0</v>
      </c>
      <c r="P38" s="2">
        <f t="shared" si="4"/>
        <v>387</v>
      </c>
      <c r="Q38" s="2">
        <f t="shared" si="4"/>
        <v>387</v>
      </c>
      <c r="R38" s="2">
        <f t="shared" si="4"/>
        <v>0</v>
      </c>
      <c r="S38" s="2">
        <f t="shared" si="4"/>
        <v>275</v>
      </c>
      <c r="T38" s="2">
        <f t="shared" si="4"/>
        <v>275</v>
      </c>
      <c r="U38" s="2">
        <f t="shared" si="4"/>
        <v>0</v>
      </c>
      <c r="V38" s="2">
        <f t="shared" si="4"/>
        <v>27</v>
      </c>
      <c r="W38" s="2">
        <f t="shared" si="4"/>
        <v>27</v>
      </c>
      <c r="X38" s="2">
        <f t="shared" si="4"/>
        <v>0</v>
      </c>
      <c r="Y38" s="2">
        <f t="shared" si="4"/>
        <v>85</v>
      </c>
      <c r="Z38" s="2">
        <f t="shared" si="4"/>
        <v>85</v>
      </c>
      <c r="AA38" s="2">
        <f t="shared" si="4"/>
        <v>0</v>
      </c>
      <c r="AB38" s="2">
        <f t="shared" si="4"/>
        <v>0</v>
      </c>
      <c r="AC38" s="2">
        <f t="shared" si="4"/>
        <v>0</v>
      </c>
      <c r="AD38" s="2">
        <f t="shared" si="4"/>
        <v>0</v>
      </c>
      <c r="AE38" s="2">
        <f t="shared" si="4"/>
        <v>706</v>
      </c>
      <c r="AF38" s="2">
        <f t="shared" si="4"/>
        <v>706</v>
      </c>
      <c r="AG38" s="2">
        <f t="shared" si="4"/>
        <v>0</v>
      </c>
      <c r="AH38" s="2">
        <f t="shared" si="4"/>
        <v>203</v>
      </c>
      <c r="AI38" s="2">
        <f t="shared" si="4"/>
        <v>203</v>
      </c>
      <c r="AJ38" s="2">
        <f t="shared" si="4"/>
        <v>0</v>
      </c>
      <c r="AK38" s="2">
        <f t="shared" si="4"/>
        <v>418</v>
      </c>
      <c r="AL38" s="2">
        <f t="shared" si="4"/>
        <v>418</v>
      </c>
      <c r="AM38" s="2">
        <f t="shared" si="4"/>
        <v>0</v>
      </c>
      <c r="AN38" s="2">
        <f t="shared" si="4"/>
        <v>85</v>
      </c>
      <c r="AO38" s="2">
        <f t="shared" si="4"/>
        <v>85</v>
      </c>
      <c r="AP38" s="2">
        <f t="shared" si="4"/>
        <v>0</v>
      </c>
      <c r="AQ38" s="2">
        <f t="shared" si="4"/>
        <v>0</v>
      </c>
      <c r="AR38" s="2">
        <f t="shared" si="4"/>
        <v>0</v>
      </c>
      <c r="AS38" s="2">
        <f t="shared" si="4"/>
        <v>0</v>
      </c>
      <c r="AT38" s="2">
        <f t="shared" si="4"/>
        <v>0</v>
      </c>
      <c r="AU38" s="2">
        <f t="shared" si="4"/>
        <v>0</v>
      </c>
      <c r="AV38" s="2">
        <f t="shared" si="4"/>
        <v>0</v>
      </c>
      <c r="AW38" s="2">
        <f t="shared" si="4"/>
        <v>60</v>
      </c>
      <c r="AX38" s="2">
        <f t="shared" si="4"/>
        <v>9</v>
      </c>
    </row>
    <row r="39" spans="1:53" x14ac:dyDescent="0.25">
      <c r="A39" t="str">
        <f>"181701"</f>
        <v>181701</v>
      </c>
      <c r="B39" t="s">
        <v>54</v>
      </c>
      <c r="C39" t="s">
        <v>55</v>
      </c>
      <c r="D39" s="3">
        <v>37300</v>
      </c>
      <c r="E39" s="3">
        <v>37300</v>
      </c>
      <c r="F39" s="3">
        <v>0</v>
      </c>
      <c r="G39" s="3">
        <v>31230</v>
      </c>
      <c r="H39" s="3">
        <v>31230</v>
      </c>
      <c r="I39" s="3">
        <v>0</v>
      </c>
      <c r="J39" s="3">
        <v>31014</v>
      </c>
      <c r="K39" s="3">
        <v>31014</v>
      </c>
      <c r="L39" s="3">
        <v>0</v>
      </c>
      <c r="M39" s="3">
        <v>216</v>
      </c>
      <c r="N39" s="3">
        <v>216</v>
      </c>
      <c r="O39" s="3">
        <v>0</v>
      </c>
      <c r="P39" s="3">
        <v>216</v>
      </c>
      <c r="Q39" s="3">
        <v>216</v>
      </c>
      <c r="R39" s="3">
        <v>0</v>
      </c>
      <c r="S39" s="3">
        <v>125</v>
      </c>
      <c r="T39" s="3">
        <v>125</v>
      </c>
      <c r="U39" s="3">
        <v>0</v>
      </c>
      <c r="V39" s="3">
        <v>22</v>
      </c>
      <c r="W39" s="3">
        <v>22</v>
      </c>
      <c r="X39" s="3">
        <v>0</v>
      </c>
      <c r="Y39" s="3">
        <v>69</v>
      </c>
      <c r="Z39" s="3">
        <v>69</v>
      </c>
      <c r="AA39" s="3">
        <v>0</v>
      </c>
      <c r="AB39" s="3">
        <v>0</v>
      </c>
      <c r="AC39" s="3">
        <v>0</v>
      </c>
      <c r="AD39" s="3">
        <v>0</v>
      </c>
      <c r="AE39" s="3">
        <v>346</v>
      </c>
      <c r="AF39" s="3">
        <v>346</v>
      </c>
      <c r="AG39" s="3">
        <v>0</v>
      </c>
      <c r="AH39" s="3">
        <v>76</v>
      </c>
      <c r="AI39" s="3">
        <v>76</v>
      </c>
      <c r="AJ39" s="3">
        <v>0</v>
      </c>
      <c r="AK39" s="3">
        <v>201</v>
      </c>
      <c r="AL39" s="3">
        <v>201</v>
      </c>
      <c r="AM39" s="3">
        <v>0</v>
      </c>
      <c r="AN39" s="3">
        <v>69</v>
      </c>
      <c r="AO39" s="3">
        <v>69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18</v>
      </c>
      <c r="AX39" s="3">
        <v>3</v>
      </c>
    </row>
    <row r="40" spans="1:53" x14ac:dyDescent="0.25">
      <c r="A40" t="str">
        <f>"181702"</f>
        <v>181702</v>
      </c>
      <c r="B40" t="s">
        <v>56</v>
      </c>
      <c r="C40" t="s">
        <v>55</v>
      </c>
      <c r="D40" s="3">
        <v>4574</v>
      </c>
      <c r="E40" s="3">
        <v>4574</v>
      </c>
      <c r="F40" s="3">
        <v>0</v>
      </c>
      <c r="G40" s="3">
        <v>3571</v>
      </c>
      <c r="H40" s="3">
        <v>3571</v>
      </c>
      <c r="I40" s="3">
        <v>0</v>
      </c>
      <c r="J40" s="3">
        <v>3560</v>
      </c>
      <c r="K40" s="3">
        <v>3560</v>
      </c>
      <c r="L40" s="3">
        <v>0</v>
      </c>
      <c r="M40" s="3">
        <v>11</v>
      </c>
      <c r="N40" s="3">
        <v>11</v>
      </c>
      <c r="O40" s="3">
        <v>0</v>
      </c>
      <c r="P40" s="3">
        <v>11</v>
      </c>
      <c r="Q40" s="3">
        <v>11</v>
      </c>
      <c r="R40" s="3">
        <v>0</v>
      </c>
      <c r="S40" s="3">
        <v>11</v>
      </c>
      <c r="T40" s="3">
        <v>11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30</v>
      </c>
      <c r="AF40" s="3">
        <v>30</v>
      </c>
      <c r="AG40" s="3">
        <v>0</v>
      </c>
      <c r="AH40" s="3">
        <v>9</v>
      </c>
      <c r="AI40" s="3">
        <v>9</v>
      </c>
      <c r="AJ40" s="3">
        <v>0</v>
      </c>
      <c r="AK40" s="3">
        <v>21</v>
      </c>
      <c r="AL40" s="3">
        <v>21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4</v>
      </c>
      <c r="AX40" s="3">
        <v>0</v>
      </c>
    </row>
    <row r="41" spans="1:53" x14ac:dyDescent="0.25">
      <c r="A41" t="str">
        <f>"181703"</f>
        <v>181703</v>
      </c>
      <c r="B41" t="s">
        <v>57</v>
      </c>
      <c r="C41" t="s">
        <v>55</v>
      </c>
      <c r="D41" s="3">
        <v>5585</v>
      </c>
      <c r="E41" s="3">
        <v>5585</v>
      </c>
      <c r="F41" s="3">
        <v>0</v>
      </c>
      <c r="G41" s="3">
        <v>4351</v>
      </c>
      <c r="H41" s="3">
        <v>4351</v>
      </c>
      <c r="I41" s="3">
        <v>0</v>
      </c>
      <c r="J41" s="3">
        <v>4339</v>
      </c>
      <c r="K41" s="3">
        <v>4339</v>
      </c>
      <c r="L41" s="3">
        <v>0</v>
      </c>
      <c r="M41" s="3">
        <v>12</v>
      </c>
      <c r="N41" s="3">
        <v>12</v>
      </c>
      <c r="O41" s="3">
        <v>0</v>
      </c>
      <c r="P41" s="3">
        <v>12</v>
      </c>
      <c r="Q41" s="3">
        <v>12</v>
      </c>
      <c r="R41" s="3">
        <v>0</v>
      </c>
      <c r="S41" s="3">
        <v>10</v>
      </c>
      <c r="T41" s="3">
        <v>10</v>
      </c>
      <c r="U41" s="3">
        <v>0</v>
      </c>
      <c r="V41" s="3">
        <v>0</v>
      </c>
      <c r="W41" s="3">
        <v>0</v>
      </c>
      <c r="X41" s="3">
        <v>0</v>
      </c>
      <c r="Y41" s="3">
        <v>2</v>
      </c>
      <c r="Z41" s="3">
        <v>2</v>
      </c>
      <c r="AA41" s="3">
        <v>0</v>
      </c>
      <c r="AB41" s="3">
        <v>0</v>
      </c>
      <c r="AC41" s="3">
        <v>0</v>
      </c>
      <c r="AD41" s="3">
        <v>0</v>
      </c>
      <c r="AE41" s="3">
        <v>24</v>
      </c>
      <c r="AF41" s="3">
        <v>24</v>
      </c>
      <c r="AG41" s="3">
        <v>0</v>
      </c>
      <c r="AH41" s="3">
        <v>13</v>
      </c>
      <c r="AI41" s="3">
        <v>13</v>
      </c>
      <c r="AJ41" s="3">
        <v>0</v>
      </c>
      <c r="AK41" s="3">
        <v>9</v>
      </c>
      <c r="AL41" s="3">
        <v>9</v>
      </c>
      <c r="AM41" s="3">
        <v>0</v>
      </c>
      <c r="AN41" s="3">
        <v>2</v>
      </c>
      <c r="AO41" s="3">
        <v>2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2</v>
      </c>
      <c r="AX41" s="3">
        <v>1</v>
      </c>
    </row>
    <row r="42" spans="1:53" x14ac:dyDescent="0.25">
      <c r="A42" t="str">
        <f>"181704"</f>
        <v>181704</v>
      </c>
      <c r="B42" t="s">
        <v>58</v>
      </c>
      <c r="C42" t="s">
        <v>55</v>
      </c>
      <c r="D42" s="3">
        <v>4765</v>
      </c>
      <c r="E42" s="3">
        <v>4765</v>
      </c>
      <c r="F42" s="3">
        <v>0</v>
      </c>
      <c r="G42" s="3">
        <v>3973</v>
      </c>
      <c r="H42" s="3">
        <v>3973</v>
      </c>
      <c r="I42" s="3">
        <v>0</v>
      </c>
      <c r="J42" s="3">
        <v>3930</v>
      </c>
      <c r="K42" s="3">
        <v>3930</v>
      </c>
      <c r="L42" s="3">
        <v>0</v>
      </c>
      <c r="M42" s="3">
        <v>43</v>
      </c>
      <c r="N42" s="3">
        <v>43</v>
      </c>
      <c r="O42" s="3">
        <v>0</v>
      </c>
      <c r="P42" s="3">
        <v>43</v>
      </c>
      <c r="Q42" s="3">
        <v>43</v>
      </c>
      <c r="R42" s="3">
        <v>0</v>
      </c>
      <c r="S42" s="3">
        <v>37</v>
      </c>
      <c r="T42" s="3">
        <v>37</v>
      </c>
      <c r="U42" s="3">
        <v>0</v>
      </c>
      <c r="V42" s="3">
        <v>0</v>
      </c>
      <c r="W42" s="3">
        <v>0</v>
      </c>
      <c r="X42" s="3">
        <v>0</v>
      </c>
      <c r="Y42" s="3">
        <v>6</v>
      </c>
      <c r="Z42" s="3">
        <v>6</v>
      </c>
      <c r="AA42" s="3">
        <v>0</v>
      </c>
      <c r="AB42" s="3">
        <v>0</v>
      </c>
      <c r="AC42" s="3">
        <v>0</v>
      </c>
      <c r="AD42" s="3">
        <v>0</v>
      </c>
      <c r="AE42" s="3">
        <v>47</v>
      </c>
      <c r="AF42" s="3">
        <v>47</v>
      </c>
      <c r="AG42" s="3">
        <v>0</v>
      </c>
      <c r="AH42" s="3">
        <v>8</v>
      </c>
      <c r="AI42" s="3">
        <v>8</v>
      </c>
      <c r="AJ42" s="3">
        <v>0</v>
      </c>
      <c r="AK42" s="3">
        <v>33</v>
      </c>
      <c r="AL42" s="3">
        <v>33</v>
      </c>
      <c r="AM42" s="3">
        <v>0</v>
      </c>
      <c r="AN42" s="3">
        <v>6</v>
      </c>
      <c r="AO42" s="3">
        <v>6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5</v>
      </c>
      <c r="AX42" s="3">
        <v>0</v>
      </c>
    </row>
    <row r="43" spans="1:53" s="1" customFormat="1" x14ac:dyDescent="0.25">
      <c r="A43" t="str">
        <f>"181705"</f>
        <v>181705</v>
      </c>
      <c r="B43" t="s">
        <v>59</v>
      </c>
      <c r="C43" t="s">
        <v>55</v>
      </c>
      <c r="D43" s="3">
        <v>18053</v>
      </c>
      <c r="E43" s="3">
        <v>18053</v>
      </c>
      <c r="F43" s="3">
        <v>0</v>
      </c>
      <c r="G43" s="3">
        <v>14300</v>
      </c>
      <c r="H43" s="3">
        <v>14300</v>
      </c>
      <c r="I43" s="3">
        <v>0</v>
      </c>
      <c r="J43" s="3">
        <v>14253</v>
      </c>
      <c r="K43" s="3">
        <v>14253</v>
      </c>
      <c r="L43" s="3">
        <v>0</v>
      </c>
      <c r="M43" s="3">
        <v>47</v>
      </c>
      <c r="N43" s="3">
        <v>47</v>
      </c>
      <c r="O43" s="3">
        <v>0</v>
      </c>
      <c r="P43" s="3">
        <v>47</v>
      </c>
      <c r="Q43" s="3">
        <v>47</v>
      </c>
      <c r="R43" s="3">
        <v>0</v>
      </c>
      <c r="S43" s="3">
        <v>41</v>
      </c>
      <c r="T43" s="3">
        <v>41</v>
      </c>
      <c r="U43" s="3">
        <v>0</v>
      </c>
      <c r="V43" s="3">
        <v>0</v>
      </c>
      <c r="W43" s="3">
        <v>0</v>
      </c>
      <c r="X43" s="3">
        <v>0</v>
      </c>
      <c r="Y43" s="3">
        <v>6</v>
      </c>
      <c r="Z43" s="3">
        <v>6</v>
      </c>
      <c r="AA43" s="3">
        <v>0</v>
      </c>
      <c r="AB43" s="3">
        <v>0</v>
      </c>
      <c r="AC43" s="3">
        <v>0</v>
      </c>
      <c r="AD43" s="3">
        <v>0</v>
      </c>
      <c r="AE43" s="3">
        <v>119</v>
      </c>
      <c r="AF43" s="3">
        <v>119</v>
      </c>
      <c r="AG43" s="3">
        <v>0</v>
      </c>
      <c r="AH43" s="3">
        <v>40</v>
      </c>
      <c r="AI43" s="3">
        <v>40</v>
      </c>
      <c r="AJ43" s="3">
        <v>0</v>
      </c>
      <c r="AK43" s="3">
        <v>73</v>
      </c>
      <c r="AL43" s="3">
        <v>73</v>
      </c>
      <c r="AM43" s="3">
        <v>0</v>
      </c>
      <c r="AN43" s="3">
        <v>6</v>
      </c>
      <c r="AO43" s="3">
        <v>6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19</v>
      </c>
      <c r="AX43" s="3">
        <v>1</v>
      </c>
      <c r="AY43"/>
      <c r="AZ43"/>
      <c r="BA43"/>
    </row>
    <row r="44" spans="1:53" x14ac:dyDescent="0.25">
      <c r="A44" t="str">
        <f>"181706"</f>
        <v>181706</v>
      </c>
      <c r="B44" t="s">
        <v>60</v>
      </c>
      <c r="C44" t="s">
        <v>55</v>
      </c>
      <c r="D44" s="3">
        <v>2046</v>
      </c>
      <c r="E44" s="3">
        <v>2046</v>
      </c>
      <c r="F44" s="3">
        <v>0</v>
      </c>
      <c r="G44" s="3">
        <v>1617</v>
      </c>
      <c r="H44" s="3">
        <v>1617</v>
      </c>
      <c r="I44" s="3">
        <v>0</v>
      </c>
      <c r="J44" s="3">
        <v>1602</v>
      </c>
      <c r="K44" s="3">
        <v>1602</v>
      </c>
      <c r="L44" s="3">
        <v>0</v>
      </c>
      <c r="M44" s="3">
        <v>15</v>
      </c>
      <c r="N44" s="3">
        <v>15</v>
      </c>
      <c r="O44" s="3">
        <v>0</v>
      </c>
      <c r="P44" s="3">
        <v>15</v>
      </c>
      <c r="Q44" s="3">
        <v>15</v>
      </c>
      <c r="R44" s="3">
        <v>0</v>
      </c>
      <c r="S44" s="3">
        <v>15</v>
      </c>
      <c r="T44" s="3">
        <v>15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6</v>
      </c>
      <c r="AF44" s="3">
        <v>6</v>
      </c>
      <c r="AG44" s="3">
        <v>0</v>
      </c>
      <c r="AH44" s="3">
        <v>4</v>
      </c>
      <c r="AI44" s="3">
        <v>4</v>
      </c>
      <c r="AJ44" s="3">
        <v>0</v>
      </c>
      <c r="AK44" s="3">
        <v>2</v>
      </c>
      <c r="AL44" s="3">
        <v>2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1</v>
      </c>
    </row>
    <row r="45" spans="1:53" x14ac:dyDescent="0.25">
      <c r="A45" t="str">
        <f>"181707"</f>
        <v>181707</v>
      </c>
      <c r="B45" t="s">
        <v>61</v>
      </c>
      <c r="C45" t="s">
        <v>55</v>
      </c>
      <c r="D45" s="3">
        <v>13278</v>
      </c>
      <c r="E45" s="3">
        <v>13271</v>
      </c>
      <c r="F45" s="3">
        <v>7</v>
      </c>
      <c r="G45" s="3">
        <v>10683</v>
      </c>
      <c r="H45" s="3">
        <v>10683</v>
      </c>
      <c r="I45" s="3">
        <v>0</v>
      </c>
      <c r="J45" s="3">
        <v>10668</v>
      </c>
      <c r="K45" s="3">
        <v>10668</v>
      </c>
      <c r="L45" s="3">
        <v>0</v>
      </c>
      <c r="M45" s="3">
        <v>15</v>
      </c>
      <c r="N45" s="3">
        <v>15</v>
      </c>
      <c r="O45" s="3">
        <v>0</v>
      </c>
      <c r="P45" s="3">
        <v>15</v>
      </c>
      <c r="Q45" s="3">
        <v>15</v>
      </c>
      <c r="R45" s="3">
        <v>0</v>
      </c>
      <c r="S45" s="3">
        <v>14</v>
      </c>
      <c r="T45" s="3">
        <v>14</v>
      </c>
      <c r="U45" s="3">
        <v>0</v>
      </c>
      <c r="V45" s="3">
        <v>0</v>
      </c>
      <c r="W45" s="3">
        <v>0</v>
      </c>
      <c r="X45" s="3">
        <v>0</v>
      </c>
      <c r="Y45" s="3">
        <v>1</v>
      </c>
      <c r="Z45" s="3">
        <v>1</v>
      </c>
      <c r="AA45" s="3">
        <v>0</v>
      </c>
      <c r="AB45" s="3">
        <v>0</v>
      </c>
      <c r="AC45" s="3">
        <v>0</v>
      </c>
      <c r="AD45" s="3">
        <v>0</v>
      </c>
      <c r="AE45" s="3">
        <v>84</v>
      </c>
      <c r="AF45" s="3">
        <v>84</v>
      </c>
      <c r="AG45" s="3">
        <v>0</v>
      </c>
      <c r="AH45" s="3">
        <v>29</v>
      </c>
      <c r="AI45" s="3">
        <v>29</v>
      </c>
      <c r="AJ45" s="3">
        <v>0</v>
      </c>
      <c r="AK45" s="3">
        <v>54</v>
      </c>
      <c r="AL45" s="3">
        <v>54</v>
      </c>
      <c r="AM45" s="3">
        <v>0</v>
      </c>
      <c r="AN45" s="3">
        <v>1</v>
      </c>
      <c r="AO45" s="3">
        <v>1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5</v>
      </c>
      <c r="AX45" s="3">
        <v>3</v>
      </c>
    </row>
    <row r="46" spans="1:53" x14ac:dyDescent="0.25">
      <c r="A46" t="str">
        <f>"181708"</f>
        <v>181708</v>
      </c>
      <c r="B46" t="s">
        <v>62</v>
      </c>
      <c r="C46" t="s">
        <v>55</v>
      </c>
      <c r="D46" s="3">
        <v>9334</v>
      </c>
      <c r="E46" s="3">
        <v>9334</v>
      </c>
      <c r="F46" s="3">
        <v>0</v>
      </c>
      <c r="G46" s="3">
        <v>7543</v>
      </c>
      <c r="H46" s="3">
        <v>7543</v>
      </c>
      <c r="I46" s="3">
        <v>0</v>
      </c>
      <c r="J46" s="3">
        <v>7515</v>
      </c>
      <c r="K46" s="3">
        <v>7515</v>
      </c>
      <c r="L46" s="3">
        <v>0</v>
      </c>
      <c r="M46" s="3">
        <v>28</v>
      </c>
      <c r="N46" s="3">
        <v>28</v>
      </c>
      <c r="O46" s="3">
        <v>0</v>
      </c>
      <c r="P46" s="3">
        <v>28</v>
      </c>
      <c r="Q46" s="3">
        <v>28</v>
      </c>
      <c r="R46" s="3">
        <v>0</v>
      </c>
      <c r="S46" s="3">
        <v>22</v>
      </c>
      <c r="T46" s="3">
        <v>22</v>
      </c>
      <c r="U46" s="3">
        <v>0</v>
      </c>
      <c r="V46" s="3">
        <v>5</v>
      </c>
      <c r="W46" s="3">
        <v>5</v>
      </c>
      <c r="X46" s="3">
        <v>0</v>
      </c>
      <c r="Y46" s="3">
        <v>1</v>
      </c>
      <c r="Z46" s="3">
        <v>1</v>
      </c>
      <c r="AA46" s="3">
        <v>0</v>
      </c>
      <c r="AB46" s="3">
        <v>0</v>
      </c>
      <c r="AC46" s="3">
        <v>0</v>
      </c>
      <c r="AD46" s="3">
        <v>0</v>
      </c>
      <c r="AE46" s="3">
        <v>50</v>
      </c>
      <c r="AF46" s="3">
        <v>50</v>
      </c>
      <c r="AG46" s="3">
        <v>0</v>
      </c>
      <c r="AH46" s="3">
        <v>24</v>
      </c>
      <c r="AI46" s="3">
        <v>24</v>
      </c>
      <c r="AJ46" s="3">
        <v>0</v>
      </c>
      <c r="AK46" s="3">
        <v>25</v>
      </c>
      <c r="AL46" s="3">
        <v>25</v>
      </c>
      <c r="AM46" s="3">
        <v>0</v>
      </c>
      <c r="AN46" s="3">
        <v>1</v>
      </c>
      <c r="AO46" s="3">
        <v>1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7</v>
      </c>
      <c r="AX46" s="3">
        <v>0</v>
      </c>
    </row>
    <row r="47" spans="1:53" s="1" customFormat="1" x14ac:dyDescent="0.25">
      <c r="A47" s="1" t="s">
        <v>76</v>
      </c>
      <c r="D47" s="2">
        <f t="shared" ref="D47:AX47" si="5">SUM(D48:D52)</f>
        <v>26949</v>
      </c>
      <c r="E47" s="2">
        <f t="shared" si="5"/>
        <v>26949</v>
      </c>
      <c r="F47" s="2">
        <f t="shared" si="5"/>
        <v>0</v>
      </c>
      <c r="G47" s="2">
        <f t="shared" si="5"/>
        <v>22308</v>
      </c>
      <c r="H47" s="2">
        <f t="shared" si="5"/>
        <v>22308</v>
      </c>
      <c r="I47" s="2">
        <f t="shared" si="5"/>
        <v>0</v>
      </c>
      <c r="J47" s="2">
        <f t="shared" si="5"/>
        <v>22088</v>
      </c>
      <c r="K47" s="2">
        <f t="shared" si="5"/>
        <v>22088</v>
      </c>
      <c r="L47" s="2">
        <f t="shared" si="5"/>
        <v>0</v>
      </c>
      <c r="M47" s="2">
        <f t="shared" si="5"/>
        <v>220</v>
      </c>
      <c r="N47" s="2">
        <f t="shared" si="5"/>
        <v>220</v>
      </c>
      <c r="O47" s="2">
        <f t="shared" si="5"/>
        <v>0</v>
      </c>
      <c r="P47" s="2">
        <f t="shared" si="5"/>
        <v>220</v>
      </c>
      <c r="Q47" s="2">
        <f t="shared" si="5"/>
        <v>220</v>
      </c>
      <c r="R47" s="2">
        <f t="shared" si="5"/>
        <v>0</v>
      </c>
      <c r="S47" s="2">
        <f t="shared" si="5"/>
        <v>201</v>
      </c>
      <c r="T47" s="2">
        <f t="shared" si="5"/>
        <v>201</v>
      </c>
      <c r="U47" s="2">
        <f t="shared" si="5"/>
        <v>0</v>
      </c>
      <c r="V47" s="2">
        <f t="shared" si="5"/>
        <v>5</v>
      </c>
      <c r="W47" s="2">
        <f t="shared" si="5"/>
        <v>5</v>
      </c>
      <c r="X47" s="2">
        <f t="shared" si="5"/>
        <v>0</v>
      </c>
      <c r="Y47" s="2">
        <f t="shared" si="5"/>
        <v>14</v>
      </c>
      <c r="Z47" s="2">
        <f t="shared" si="5"/>
        <v>14</v>
      </c>
      <c r="AA47" s="2">
        <f t="shared" si="5"/>
        <v>0</v>
      </c>
      <c r="AB47" s="2">
        <f t="shared" si="5"/>
        <v>0</v>
      </c>
      <c r="AC47" s="2">
        <f t="shared" si="5"/>
        <v>0</v>
      </c>
      <c r="AD47" s="2">
        <f t="shared" si="5"/>
        <v>0</v>
      </c>
      <c r="AE47" s="2">
        <f t="shared" si="5"/>
        <v>244</v>
      </c>
      <c r="AF47" s="2">
        <f t="shared" si="5"/>
        <v>244</v>
      </c>
      <c r="AG47" s="2">
        <f t="shared" si="5"/>
        <v>0</v>
      </c>
      <c r="AH47" s="2">
        <f t="shared" si="5"/>
        <v>72</v>
      </c>
      <c r="AI47" s="2">
        <f t="shared" si="5"/>
        <v>72</v>
      </c>
      <c r="AJ47" s="2">
        <f t="shared" si="5"/>
        <v>0</v>
      </c>
      <c r="AK47" s="2">
        <f t="shared" si="5"/>
        <v>158</v>
      </c>
      <c r="AL47" s="2">
        <f t="shared" si="5"/>
        <v>158</v>
      </c>
      <c r="AM47" s="2">
        <f t="shared" si="5"/>
        <v>0</v>
      </c>
      <c r="AN47" s="2">
        <f t="shared" si="5"/>
        <v>14</v>
      </c>
      <c r="AO47" s="2">
        <f t="shared" si="5"/>
        <v>14</v>
      </c>
      <c r="AP47" s="2">
        <f t="shared" si="5"/>
        <v>0</v>
      </c>
      <c r="AQ47" s="2">
        <f t="shared" si="5"/>
        <v>0</v>
      </c>
      <c r="AR47" s="2">
        <f t="shared" si="5"/>
        <v>0</v>
      </c>
      <c r="AS47" s="2">
        <f t="shared" si="5"/>
        <v>0</v>
      </c>
      <c r="AT47" s="2">
        <f t="shared" si="5"/>
        <v>0</v>
      </c>
      <c r="AU47" s="2">
        <f t="shared" si="5"/>
        <v>0</v>
      </c>
      <c r="AV47" s="2">
        <f t="shared" si="5"/>
        <v>0</v>
      </c>
      <c r="AW47" s="2">
        <f t="shared" si="5"/>
        <v>26</v>
      </c>
      <c r="AX47" s="2">
        <f t="shared" si="5"/>
        <v>1</v>
      </c>
    </row>
    <row r="48" spans="1:53" x14ac:dyDescent="0.25">
      <c r="A48" t="str">
        <f>"182101"</f>
        <v>182101</v>
      </c>
      <c r="B48" t="s">
        <v>63</v>
      </c>
      <c r="C48" t="s">
        <v>64</v>
      </c>
      <c r="D48" s="3">
        <v>3269</v>
      </c>
      <c r="E48" s="3">
        <v>3269</v>
      </c>
      <c r="F48" s="3">
        <v>0</v>
      </c>
      <c r="G48" s="3">
        <v>2704</v>
      </c>
      <c r="H48" s="3">
        <v>2704</v>
      </c>
      <c r="I48" s="3">
        <v>0</v>
      </c>
      <c r="J48" s="3">
        <v>2682</v>
      </c>
      <c r="K48" s="3">
        <v>2682</v>
      </c>
      <c r="L48" s="3">
        <v>0</v>
      </c>
      <c r="M48" s="3">
        <v>22</v>
      </c>
      <c r="N48" s="3">
        <v>22</v>
      </c>
      <c r="O48" s="3">
        <v>0</v>
      </c>
      <c r="P48" s="3">
        <v>22</v>
      </c>
      <c r="Q48" s="3">
        <v>22</v>
      </c>
      <c r="R48" s="3">
        <v>0</v>
      </c>
      <c r="S48" s="3">
        <v>22</v>
      </c>
      <c r="T48" s="3">
        <v>22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28</v>
      </c>
      <c r="AF48" s="3">
        <v>28</v>
      </c>
      <c r="AG48" s="3">
        <v>0</v>
      </c>
      <c r="AH48" s="3">
        <v>6</v>
      </c>
      <c r="AI48" s="3">
        <v>6</v>
      </c>
      <c r="AJ48" s="3">
        <v>0</v>
      </c>
      <c r="AK48" s="3">
        <v>22</v>
      </c>
      <c r="AL48" s="3">
        <v>22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3</v>
      </c>
      <c r="AX48" s="3">
        <v>0</v>
      </c>
    </row>
    <row r="49" spans="1:53" x14ac:dyDescent="0.25">
      <c r="A49" t="str">
        <f>"182102"</f>
        <v>182102</v>
      </c>
      <c r="B49" t="s">
        <v>65</v>
      </c>
      <c r="C49" t="s">
        <v>64</v>
      </c>
      <c r="D49" s="3">
        <v>1735</v>
      </c>
      <c r="E49" s="3">
        <v>1735</v>
      </c>
      <c r="F49" s="3">
        <v>0</v>
      </c>
      <c r="G49" s="3">
        <v>1469</v>
      </c>
      <c r="H49" s="3">
        <v>1469</v>
      </c>
      <c r="I49" s="3">
        <v>0</v>
      </c>
      <c r="J49" s="3">
        <v>1416</v>
      </c>
      <c r="K49" s="3">
        <v>1416</v>
      </c>
      <c r="L49" s="3">
        <v>0</v>
      </c>
      <c r="M49" s="3">
        <v>53</v>
      </c>
      <c r="N49" s="3">
        <v>53</v>
      </c>
      <c r="O49" s="3">
        <v>0</v>
      </c>
      <c r="P49" s="3">
        <v>53</v>
      </c>
      <c r="Q49" s="3">
        <v>53</v>
      </c>
      <c r="R49" s="3">
        <v>0</v>
      </c>
      <c r="S49" s="3">
        <v>47</v>
      </c>
      <c r="T49" s="3">
        <v>47</v>
      </c>
      <c r="U49" s="3">
        <v>0</v>
      </c>
      <c r="V49" s="3">
        <v>0</v>
      </c>
      <c r="W49" s="3">
        <v>0</v>
      </c>
      <c r="X49" s="3">
        <v>0</v>
      </c>
      <c r="Y49" s="3">
        <v>6</v>
      </c>
      <c r="Z49" s="3">
        <v>6</v>
      </c>
      <c r="AA49" s="3">
        <v>0</v>
      </c>
      <c r="AB49" s="3">
        <v>0</v>
      </c>
      <c r="AC49" s="3">
        <v>0</v>
      </c>
      <c r="AD49" s="3">
        <v>0</v>
      </c>
      <c r="AE49" s="3">
        <v>22</v>
      </c>
      <c r="AF49" s="3">
        <v>22</v>
      </c>
      <c r="AG49" s="3">
        <v>0</v>
      </c>
      <c r="AH49" s="3">
        <v>5</v>
      </c>
      <c r="AI49" s="3">
        <v>5</v>
      </c>
      <c r="AJ49" s="3">
        <v>0</v>
      </c>
      <c r="AK49" s="3">
        <v>11</v>
      </c>
      <c r="AL49" s="3">
        <v>11</v>
      </c>
      <c r="AM49" s="3">
        <v>0</v>
      </c>
      <c r="AN49" s="3">
        <v>6</v>
      </c>
      <c r="AO49" s="3">
        <v>6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2</v>
      </c>
      <c r="AX49" s="3">
        <v>0</v>
      </c>
    </row>
    <row r="50" spans="1:53" x14ac:dyDescent="0.25">
      <c r="A50" t="str">
        <f>"182103"</f>
        <v>182103</v>
      </c>
      <c r="B50" t="s">
        <v>66</v>
      </c>
      <c r="C50" t="s">
        <v>64</v>
      </c>
      <c r="D50" s="3">
        <v>11427</v>
      </c>
      <c r="E50" s="3">
        <v>11427</v>
      </c>
      <c r="F50" s="3">
        <v>0</v>
      </c>
      <c r="G50" s="3">
        <v>9404</v>
      </c>
      <c r="H50" s="3">
        <v>9404</v>
      </c>
      <c r="I50" s="3">
        <v>0</v>
      </c>
      <c r="J50" s="3">
        <v>9344</v>
      </c>
      <c r="K50" s="3">
        <v>9344</v>
      </c>
      <c r="L50" s="3">
        <v>0</v>
      </c>
      <c r="M50" s="3">
        <v>60</v>
      </c>
      <c r="N50" s="3">
        <v>60</v>
      </c>
      <c r="O50" s="3">
        <v>0</v>
      </c>
      <c r="P50" s="3">
        <v>60</v>
      </c>
      <c r="Q50" s="3">
        <v>60</v>
      </c>
      <c r="R50" s="3">
        <v>0</v>
      </c>
      <c r="S50" s="3">
        <v>53</v>
      </c>
      <c r="T50" s="3">
        <v>53</v>
      </c>
      <c r="U50" s="3">
        <v>0</v>
      </c>
      <c r="V50" s="3">
        <v>0</v>
      </c>
      <c r="W50" s="3">
        <v>0</v>
      </c>
      <c r="X50" s="3">
        <v>0</v>
      </c>
      <c r="Y50" s="3">
        <v>7</v>
      </c>
      <c r="Z50" s="3">
        <v>7</v>
      </c>
      <c r="AA50" s="3">
        <v>0</v>
      </c>
      <c r="AB50" s="3">
        <v>0</v>
      </c>
      <c r="AC50" s="3">
        <v>0</v>
      </c>
      <c r="AD50" s="3">
        <v>0</v>
      </c>
      <c r="AE50" s="3">
        <v>121</v>
      </c>
      <c r="AF50" s="3">
        <v>121</v>
      </c>
      <c r="AG50" s="3">
        <v>0</v>
      </c>
      <c r="AH50" s="3">
        <v>36</v>
      </c>
      <c r="AI50" s="3">
        <v>36</v>
      </c>
      <c r="AJ50" s="3">
        <v>0</v>
      </c>
      <c r="AK50" s="3">
        <v>78</v>
      </c>
      <c r="AL50" s="3">
        <v>78</v>
      </c>
      <c r="AM50" s="3">
        <v>0</v>
      </c>
      <c r="AN50" s="3">
        <v>7</v>
      </c>
      <c r="AO50" s="3">
        <v>7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10</v>
      </c>
      <c r="AX50" s="3">
        <v>0</v>
      </c>
    </row>
    <row r="51" spans="1:53" x14ac:dyDescent="0.25">
      <c r="A51" t="str">
        <f>"182104"</f>
        <v>182104</v>
      </c>
      <c r="B51" t="s">
        <v>67</v>
      </c>
      <c r="C51" t="s">
        <v>64</v>
      </c>
      <c r="D51" s="3">
        <v>5071</v>
      </c>
      <c r="E51" s="3">
        <v>5071</v>
      </c>
      <c r="F51" s="3">
        <v>0</v>
      </c>
      <c r="G51" s="3">
        <v>4161</v>
      </c>
      <c r="H51" s="3">
        <v>4161</v>
      </c>
      <c r="I51" s="3">
        <v>0</v>
      </c>
      <c r="J51" s="3">
        <v>4149</v>
      </c>
      <c r="K51" s="3">
        <v>4149</v>
      </c>
      <c r="L51" s="3">
        <v>0</v>
      </c>
      <c r="M51" s="3">
        <v>12</v>
      </c>
      <c r="N51" s="3">
        <v>12</v>
      </c>
      <c r="O51" s="3">
        <v>0</v>
      </c>
      <c r="P51" s="3">
        <v>12</v>
      </c>
      <c r="Q51" s="3">
        <v>12</v>
      </c>
      <c r="R51" s="3">
        <v>0</v>
      </c>
      <c r="S51" s="3">
        <v>12</v>
      </c>
      <c r="T51" s="3">
        <v>12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35</v>
      </c>
      <c r="AF51" s="3">
        <v>35</v>
      </c>
      <c r="AG51" s="3">
        <v>0</v>
      </c>
      <c r="AH51" s="3">
        <v>11</v>
      </c>
      <c r="AI51" s="3">
        <v>11</v>
      </c>
      <c r="AJ51" s="3">
        <v>0</v>
      </c>
      <c r="AK51" s="3">
        <v>24</v>
      </c>
      <c r="AL51" s="3">
        <v>24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3</v>
      </c>
      <c r="AX51" s="3">
        <v>1</v>
      </c>
    </row>
    <row r="52" spans="1:53" x14ac:dyDescent="0.25">
      <c r="A52" t="str">
        <f>"182105"</f>
        <v>182105</v>
      </c>
      <c r="B52" t="s">
        <v>68</v>
      </c>
      <c r="C52" t="s">
        <v>64</v>
      </c>
      <c r="D52" s="3">
        <v>5447</v>
      </c>
      <c r="E52" s="3">
        <v>5447</v>
      </c>
      <c r="F52" s="3">
        <v>0</v>
      </c>
      <c r="G52" s="3">
        <v>4570</v>
      </c>
      <c r="H52" s="3">
        <v>4570</v>
      </c>
      <c r="I52" s="3">
        <v>0</v>
      </c>
      <c r="J52" s="3">
        <v>4497</v>
      </c>
      <c r="K52" s="3">
        <v>4497</v>
      </c>
      <c r="L52" s="3">
        <v>0</v>
      </c>
      <c r="M52" s="3">
        <v>73</v>
      </c>
      <c r="N52" s="3">
        <v>73</v>
      </c>
      <c r="O52" s="3">
        <v>0</v>
      </c>
      <c r="P52" s="3">
        <v>73</v>
      </c>
      <c r="Q52" s="3">
        <v>73</v>
      </c>
      <c r="R52" s="3">
        <v>0</v>
      </c>
      <c r="S52" s="3">
        <v>67</v>
      </c>
      <c r="T52" s="3">
        <v>67</v>
      </c>
      <c r="U52" s="3">
        <v>0</v>
      </c>
      <c r="V52" s="3">
        <v>5</v>
      </c>
      <c r="W52" s="3">
        <v>5</v>
      </c>
      <c r="X52" s="3">
        <v>0</v>
      </c>
      <c r="Y52" s="3">
        <v>1</v>
      </c>
      <c r="Z52" s="3">
        <v>1</v>
      </c>
      <c r="AA52" s="3">
        <v>0</v>
      </c>
      <c r="AB52" s="3">
        <v>0</v>
      </c>
      <c r="AC52" s="3">
        <v>0</v>
      </c>
      <c r="AD52" s="3">
        <v>0</v>
      </c>
      <c r="AE52" s="3">
        <v>38</v>
      </c>
      <c r="AF52" s="3">
        <v>38</v>
      </c>
      <c r="AG52" s="3">
        <v>0</v>
      </c>
      <c r="AH52" s="3">
        <v>14</v>
      </c>
      <c r="AI52" s="3">
        <v>14</v>
      </c>
      <c r="AJ52" s="3">
        <v>0</v>
      </c>
      <c r="AK52" s="3">
        <v>23</v>
      </c>
      <c r="AL52" s="3">
        <v>23</v>
      </c>
      <c r="AM52" s="3">
        <v>0</v>
      </c>
      <c r="AN52" s="3">
        <v>1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8</v>
      </c>
      <c r="AX52" s="3">
        <v>0</v>
      </c>
    </row>
    <row r="53" spans="1:53" s="1" customFormat="1" x14ac:dyDescent="0.25">
      <c r="A53" s="1" t="s">
        <v>108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3" s="1" customFormat="1" x14ac:dyDescent="0.25">
      <c r="A54" t="str">
        <f>"186101"</f>
        <v>186101</v>
      </c>
      <c r="B54" t="s">
        <v>69</v>
      </c>
      <c r="C54" t="s">
        <v>22</v>
      </c>
      <c r="D54" s="3">
        <v>45948</v>
      </c>
      <c r="E54" s="3">
        <v>45948</v>
      </c>
      <c r="F54" s="3">
        <v>0</v>
      </c>
      <c r="G54" s="3">
        <v>38099</v>
      </c>
      <c r="H54" s="3">
        <v>38099</v>
      </c>
      <c r="I54" s="3">
        <v>0</v>
      </c>
      <c r="J54" s="3">
        <v>38000</v>
      </c>
      <c r="K54" s="3">
        <v>38000</v>
      </c>
      <c r="L54" s="3">
        <v>0</v>
      </c>
      <c r="M54" s="3">
        <v>99</v>
      </c>
      <c r="N54" s="3">
        <v>99</v>
      </c>
      <c r="O54" s="3">
        <v>0</v>
      </c>
      <c r="P54" s="3">
        <v>99</v>
      </c>
      <c r="Q54" s="3">
        <v>99</v>
      </c>
      <c r="R54" s="3">
        <v>0</v>
      </c>
      <c r="S54" s="3">
        <v>80</v>
      </c>
      <c r="T54" s="3">
        <v>80</v>
      </c>
      <c r="U54" s="3">
        <v>0</v>
      </c>
      <c r="V54" s="3">
        <v>6</v>
      </c>
      <c r="W54" s="3">
        <v>6</v>
      </c>
      <c r="X54" s="3">
        <v>0</v>
      </c>
      <c r="Y54" s="3">
        <v>13</v>
      </c>
      <c r="Z54" s="3">
        <v>13</v>
      </c>
      <c r="AA54" s="3">
        <v>0</v>
      </c>
      <c r="AB54" s="3">
        <v>0</v>
      </c>
      <c r="AC54" s="3">
        <v>0</v>
      </c>
      <c r="AD54" s="3">
        <v>0</v>
      </c>
      <c r="AE54" s="3">
        <v>360</v>
      </c>
      <c r="AF54" s="3">
        <v>360</v>
      </c>
      <c r="AG54" s="3">
        <v>0</v>
      </c>
      <c r="AH54" s="3">
        <v>104</v>
      </c>
      <c r="AI54" s="3">
        <v>104</v>
      </c>
      <c r="AJ54" s="3">
        <v>0</v>
      </c>
      <c r="AK54" s="3">
        <v>243</v>
      </c>
      <c r="AL54" s="3">
        <v>243</v>
      </c>
      <c r="AM54" s="3">
        <v>0</v>
      </c>
      <c r="AN54" s="3">
        <v>13</v>
      </c>
      <c r="AO54" s="3">
        <v>13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14</v>
      </c>
      <c r="AX54" s="3">
        <v>10</v>
      </c>
      <c r="AY54"/>
      <c r="AZ54"/>
      <c r="BA54"/>
    </row>
    <row r="55" spans="1:53" s="1" customFormat="1" x14ac:dyDescent="0.25">
      <c r="A55"/>
      <c r="B55"/>
      <c r="C5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/>
      <c r="AZ55"/>
      <c r="BA55"/>
    </row>
    <row r="56" spans="1:53" s="1" customFormat="1" x14ac:dyDescent="0.25">
      <c r="A56" s="1" t="s">
        <v>77</v>
      </c>
      <c r="D56" s="2">
        <v>484587</v>
      </c>
      <c r="E56" s="2">
        <v>484300</v>
      </c>
      <c r="F56" s="2">
        <v>287</v>
      </c>
      <c r="G56" s="2">
        <v>393765</v>
      </c>
      <c r="H56" s="2">
        <v>393556</v>
      </c>
      <c r="I56" s="2">
        <v>209</v>
      </c>
      <c r="J56" s="2">
        <v>391968</v>
      </c>
      <c r="K56" s="2">
        <v>391763</v>
      </c>
      <c r="L56" s="2">
        <v>205</v>
      </c>
      <c r="M56" s="2">
        <v>1797</v>
      </c>
      <c r="N56" s="2">
        <v>1793</v>
      </c>
      <c r="O56" s="2">
        <v>4</v>
      </c>
      <c r="P56" s="2">
        <v>1796</v>
      </c>
      <c r="Q56" s="2">
        <v>1792</v>
      </c>
      <c r="R56" s="2">
        <v>4</v>
      </c>
      <c r="S56" s="2">
        <v>1432</v>
      </c>
      <c r="T56" s="2">
        <v>1428</v>
      </c>
      <c r="U56" s="2">
        <v>4</v>
      </c>
      <c r="V56" s="2">
        <v>71</v>
      </c>
      <c r="W56" s="2">
        <v>71</v>
      </c>
      <c r="X56" s="2">
        <v>0</v>
      </c>
      <c r="Y56" s="2">
        <v>293</v>
      </c>
      <c r="Z56" s="2">
        <v>293</v>
      </c>
      <c r="AA56" s="2">
        <v>0</v>
      </c>
      <c r="AB56" s="2">
        <v>1</v>
      </c>
      <c r="AC56" s="2">
        <v>1</v>
      </c>
      <c r="AD56" s="2">
        <v>0</v>
      </c>
      <c r="AE56" s="2">
        <v>3502</v>
      </c>
      <c r="AF56" s="2">
        <v>3500</v>
      </c>
      <c r="AG56" s="2">
        <v>2</v>
      </c>
      <c r="AH56" s="2">
        <v>1320</v>
      </c>
      <c r="AI56" s="2">
        <v>1320</v>
      </c>
      <c r="AJ56" s="2">
        <v>0</v>
      </c>
      <c r="AK56" s="2">
        <v>1889</v>
      </c>
      <c r="AL56" s="2">
        <v>1887</v>
      </c>
      <c r="AM56" s="2">
        <v>2</v>
      </c>
      <c r="AN56" s="2">
        <v>293</v>
      </c>
      <c r="AO56" s="2">
        <v>293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375</v>
      </c>
      <c r="AX56" s="2">
        <v>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Filipek</dc:creator>
  <cp:lastModifiedBy>Marcin Filipek</cp:lastModifiedBy>
  <dcterms:created xsi:type="dcterms:W3CDTF">2017-04-19T11:30:04Z</dcterms:created>
  <dcterms:modified xsi:type="dcterms:W3CDTF">2017-04-20T05:43:31Z</dcterms:modified>
</cp:coreProperties>
</file>